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  <extLst>
    <ext uri="GoogleSheetsCustomDataVersion2">
      <go:sheetsCustomData xmlns:go="http://customooxmlschemas.google.com/" r:id="rId7" roundtripDataChecksum="OHx2lb4sV6Z98x939ZPIgfvybpZvNBr7N47k6J5LqaY="/>
    </ext>
  </extLst>
</workbook>
</file>

<file path=xl/sharedStrings.xml><?xml version="1.0" encoding="utf-8"?>
<sst xmlns="http://schemas.openxmlformats.org/spreadsheetml/2006/main" count="175" uniqueCount="166">
  <si>
    <t>кількість тижнів</t>
  </si>
  <si>
    <t>семестр</t>
  </si>
  <si>
    <t>ЗАТВЕРДЖУЮ</t>
  </si>
  <si>
    <t>Т.в.о. директора, д.е.н., професор</t>
  </si>
  <si>
    <t>аудиторне навчання</t>
  </si>
  <si>
    <t>сесія</t>
  </si>
  <si>
    <t>______________ Олег Куклін</t>
  </si>
  <si>
    <t>підготовка КР, проектів</t>
  </si>
  <si>
    <t>СРС</t>
  </si>
  <si>
    <t>01  липня  2025 р.</t>
  </si>
  <si>
    <t>практика</t>
  </si>
  <si>
    <t>кваліфікаційна робота</t>
  </si>
  <si>
    <t>канікули</t>
  </si>
  <si>
    <t>разом:</t>
  </si>
  <si>
    <t>Черкаський державний бізнес-коледж</t>
  </si>
  <si>
    <t xml:space="preserve">Робочий навчальний план </t>
  </si>
  <si>
    <t>Галузь знань 05 "Соціальні та поведінкові науки", спеціальність 051 "Економіка"</t>
  </si>
  <si>
    <t>Освітня програма "Економіка та управління бізнесом"</t>
  </si>
  <si>
    <t>ОС "Бакалавр"</t>
  </si>
  <si>
    <t>ЕК-24</t>
  </si>
  <si>
    <t>№ з/п</t>
  </si>
  <si>
    <t>Назва дисципліни</t>
  </si>
  <si>
    <t>Семестровий контроль</t>
  </si>
  <si>
    <t>Кількість годин / кредитів</t>
  </si>
  <si>
    <t>кредити (1 сем)</t>
  </si>
  <si>
    <t>кредити (2 сем)</t>
  </si>
  <si>
    <t>кредити (3 сем)</t>
  </si>
  <si>
    <t>кредити (4 сем)</t>
  </si>
  <si>
    <t>кредити (5 сем)</t>
  </si>
  <si>
    <t>кредити (6 сем)</t>
  </si>
  <si>
    <t>загальний обсяг</t>
  </si>
  <si>
    <t>всього аудиторних</t>
  </si>
  <si>
    <t>з них</t>
  </si>
  <si>
    <t>самостійна робота</t>
  </si>
  <si>
    <t>І курс</t>
  </si>
  <si>
    <t>ІІ курс</t>
  </si>
  <si>
    <t>ІІІ курс</t>
  </si>
  <si>
    <t>екзамени</t>
  </si>
  <si>
    <t>ПМК</t>
  </si>
  <si>
    <t>курсові проекти</t>
  </si>
  <si>
    <t>лекції</t>
  </si>
  <si>
    <t>практичні та семінарські</t>
  </si>
  <si>
    <t>Освітні компоненти, які забезпечують загальні компетентності</t>
  </si>
  <si>
    <t>DP050</t>
  </si>
  <si>
    <t>Основи наукових досліджень / Fundamentals of Scientific Research</t>
  </si>
  <si>
    <t>Історія української культури</t>
  </si>
  <si>
    <t>DP067</t>
  </si>
  <si>
    <t>Теорія ймовірності та математична статистика / Theory of Probability and Mathematical Statistics</t>
  </si>
  <si>
    <t>Теорія ймовірності та математична статистика</t>
  </si>
  <si>
    <t>SS005</t>
  </si>
  <si>
    <t>Історія української культури /  History of Ukrainian Culture</t>
  </si>
  <si>
    <t>Бізнес англійська</t>
  </si>
  <si>
    <t>EN302</t>
  </si>
  <si>
    <t xml:space="preserve">Бізнес англійська / Business English </t>
  </si>
  <si>
    <t>Іntroduction to Public Speaking (Eng)</t>
  </si>
  <si>
    <t>EN304</t>
  </si>
  <si>
    <t>Економіко-математичні методи та моделі</t>
  </si>
  <si>
    <t>DP013</t>
  </si>
  <si>
    <t>Економіко-математичні методи та моделі / Economic and Mathematical Methods and Models</t>
  </si>
  <si>
    <t>Господарське право та господарський процес</t>
  </si>
  <si>
    <t>SS006</t>
  </si>
  <si>
    <t>Історія господарського права та господарський процес / History of Economic Law and Economic Process</t>
  </si>
  <si>
    <t>EN305</t>
  </si>
  <si>
    <t>Академічне письмо / Academic Writing</t>
  </si>
  <si>
    <t>EN301</t>
  </si>
  <si>
    <t>Communicative English</t>
  </si>
  <si>
    <t>1-2</t>
  </si>
  <si>
    <t>DP038</t>
  </si>
  <si>
    <t>Лідерство в бізнесі / Leadership in Business</t>
  </si>
  <si>
    <t>NK001</t>
  </si>
  <si>
    <t>Фізична культура* / Physical Education (позакредитна)</t>
  </si>
  <si>
    <t>Всього за циклом 1:</t>
  </si>
  <si>
    <t>Освітні компоненти, які забезпечують фахові компетентності</t>
  </si>
  <si>
    <t>DP014</t>
  </si>
  <si>
    <t>Економікс / Economics  .</t>
  </si>
  <si>
    <t>DP032</t>
  </si>
  <si>
    <t>Історія економіки та економічної думки / History of Economics and Economic Thought</t>
  </si>
  <si>
    <t>DP048</t>
  </si>
  <si>
    <t>Національна економіка / National Economy</t>
  </si>
  <si>
    <t>DP026</t>
  </si>
  <si>
    <t xml:space="preserve">Інституціональна економіка / Institutional Economics </t>
  </si>
  <si>
    <t>DP108</t>
  </si>
  <si>
    <t>Економіка та організація інноваційної діяльності / Economics and Organization of Innovative Activities</t>
  </si>
  <si>
    <t>AF041</t>
  </si>
  <si>
    <t>Фінансовий менеджмент /  Financial Management</t>
  </si>
  <si>
    <t>DP009</t>
  </si>
  <si>
    <t>Ринок праці та людський капітал / Labour Market and Human Capital</t>
  </si>
  <si>
    <t>AF036</t>
  </si>
  <si>
    <t>Аналіз господарської діяльності /  Analysis of Economic Activity</t>
  </si>
  <si>
    <t>DP044</t>
  </si>
  <si>
    <t>Менеджмент / Management</t>
  </si>
  <si>
    <t>DP127</t>
  </si>
  <si>
    <t>Основи організації та управління бізнесом / Basics of Business Organization and Management</t>
  </si>
  <si>
    <t>DP040</t>
  </si>
  <si>
    <t>Маркетинг / Marketing</t>
  </si>
  <si>
    <t>DP058</t>
  </si>
  <si>
    <t>Регіональна економіка / Regional Economy</t>
  </si>
  <si>
    <t>DP046</t>
  </si>
  <si>
    <t>Міжнародна торгівля та торговельна політика / International Trade and Trade Policy</t>
  </si>
  <si>
    <t>AF031</t>
  </si>
  <si>
    <t>Фінансовий аналіз /  Financial Analysis</t>
  </si>
  <si>
    <t>DP010</t>
  </si>
  <si>
    <t>Економіка та організація агропромислових формувань / Economics and Organization of Agro Industrial Entities</t>
  </si>
  <si>
    <t>AF058</t>
  </si>
  <si>
    <t>Фінансовий облік і оподаткування / Financial Accounting and Taxation</t>
  </si>
  <si>
    <t>DP131</t>
  </si>
  <si>
    <t>Стратегічний менеджмент / Strategical Management</t>
  </si>
  <si>
    <t>Регіональна економіка</t>
  </si>
  <si>
    <t>DP053</t>
  </si>
  <si>
    <t>Прийняття господарських рішень та управління ризиками / Business Decision Making and Risk Management</t>
  </si>
  <si>
    <t>Інноваційний менеджмент</t>
  </si>
  <si>
    <t>DP139</t>
  </si>
  <si>
    <t>Економіка галузевих ринків / Economics of Industry Markets</t>
  </si>
  <si>
    <t>DP065</t>
  </si>
  <si>
    <t>Статистика бізнесу / Business Statistics</t>
  </si>
  <si>
    <t>DP132</t>
  </si>
  <si>
    <t>Управління проектами та проектний аналіз / Project Management and Project Analysis</t>
  </si>
  <si>
    <t>PTE303</t>
  </si>
  <si>
    <t>Переддипломна практика / Pre-Diploma Training</t>
  </si>
  <si>
    <t>4т*</t>
  </si>
  <si>
    <t>FCE303</t>
  </si>
  <si>
    <t>Кваліфікаційна робота бакалавра / Bachelor's Qualification Paper</t>
  </si>
  <si>
    <t>Всього за циклом 2:</t>
  </si>
  <si>
    <t>3</t>
  </si>
  <si>
    <t>Вибіркові освітні компоненти</t>
  </si>
  <si>
    <t>DP006/DP097/DP089</t>
  </si>
  <si>
    <r>
      <rPr>
        <rFont val="Times New Roman"/>
        <color theme="1"/>
        <sz val="12.0"/>
      </rPr>
      <t xml:space="preserve">Державне регулювання економіки /State Regulation of the Economy / </t>
    </r>
    <r>
      <rPr>
        <rFont val="Times New Roman"/>
        <b/>
        <color theme="1"/>
        <sz val="12.0"/>
      </rPr>
      <t xml:space="preserve">Управління кадровим потенціалом (Management of Human Resources) </t>
    </r>
    <r>
      <rPr>
        <rFont val="Times New Roman"/>
        <color theme="1"/>
        <sz val="12.0"/>
      </rPr>
      <t>/  Конкурентна політика (Competition Policy)</t>
    </r>
  </si>
  <si>
    <t>AF042/AF041</t>
  </si>
  <si>
    <r>
      <rPr>
        <rFont val="Times New Roman"/>
        <b/>
        <color theme="1"/>
        <sz val="12.0"/>
      </rPr>
      <t>Фінансово-економічна безпека (Financial-Economic Security)</t>
    </r>
    <r>
      <rPr>
        <rFont val="Times New Roman"/>
        <color theme="1"/>
        <sz val="12.0"/>
      </rPr>
      <t xml:space="preserve"> / Міжнародні фінанси ( International Finance)</t>
    </r>
  </si>
  <si>
    <t>DP016/DP125</t>
  </si>
  <si>
    <r>
      <rPr>
        <rFont val="Times New Roman"/>
        <color theme="1"/>
        <sz val="12.0"/>
      </rPr>
      <t xml:space="preserve">Економічна соціологія (Economic Sociology) / </t>
    </r>
    <r>
      <rPr>
        <rFont val="Times New Roman"/>
        <b/>
        <color theme="1"/>
        <sz val="12.0"/>
      </rPr>
      <t xml:space="preserve">Іміджеологія (Іmageology) </t>
    </r>
  </si>
  <si>
    <t>DP068/DP088</t>
  </si>
  <si>
    <r>
      <rPr>
        <rFont val="Times New Roman"/>
        <color theme="1"/>
        <sz val="12.0"/>
      </rPr>
      <t xml:space="preserve">Технологія PR в системі соціально-економічних відносин (PR Technologies in the System of Socio-economic Relations)  /  </t>
    </r>
    <r>
      <rPr>
        <rFont val="Times New Roman"/>
        <b/>
        <color theme="1"/>
        <sz val="12.0"/>
      </rPr>
      <t>Соціальні аспекти сучасної економіки (Social Aspects of Modern Economics)</t>
    </r>
  </si>
  <si>
    <t>DP095/ AF040 / DP037</t>
  </si>
  <si>
    <r>
      <rPr>
        <rFont val="Times New Roman"/>
        <b/>
        <color theme="1"/>
        <sz val="12.0"/>
      </rPr>
      <t xml:space="preserve"> Смарт-економіка (Smart-Ekonomics) </t>
    </r>
    <r>
      <rPr>
        <rFont val="Times New Roman"/>
        <color theme="1"/>
        <sz val="12.0"/>
      </rPr>
      <t xml:space="preserve">/ Фінансово-економічні аспекти бізнесу ( Financial and Economic Aspects of Business) / Креативна економіка і креативні індустрії / Creative Economy and Creative Industries </t>
    </r>
  </si>
  <si>
    <t>DP112 / AF054</t>
  </si>
  <si>
    <r>
      <rPr>
        <rFont val="Times New Roman"/>
        <b/>
        <color theme="1"/>
        <sz val="12.0"/>
      </rPr>
      <t xml:space="preserve">Страхування в комерційній діяльності (Insurance in Commercial Activity) </t>
    </r>
    <r>
      <rPr>
        <rFont val="Times New Roman"/>
        <color theme="1"/>
        <sz val="12.0"/>
      </rPr>
      <t>/   Звітність підприємств / Enterprise Reporting</t>
    </r>
  </si>
  <si>
    <t xml:space="preserve">  DP020/ SS008</t>
  </si>
  <si>
    <r>
      <rPr>
        <rFont val="Times New Roman"/>
        <color theme="1"/>
        <sz val="12.0"/>
      </rPr>
      <t xml:space="preserve">Євроінтеграція (Eurointegration) / </t>
    </r>
    <r>
      <rPr>
        <rFont val="Times New Roman"/>
        <b/>
        <color theme="1"/>
        <sz val="12.0"/>
      </rPr>
      <t xml:space="preserve">Підприємницьке право (Entrepreneurial Law) </t>
    </r>
  </si>
  <si>
    <t>DP020/SS013</t>
  </si>
  <si>
    <r>
      <rPr>
        <rFont val="Times New Roman"/>
        <color theme="1"/>
        <sz val="12.0"/>
      </rPr>
      <t xml:space="preserve">Державно-політичні засади сучасних економічних систем (State and Political Principles of Modern Economic Systems) / </t>
    </r>
    <r>
      <rPr>
        <rFont val="Times New Roman"/>
        <b/>
        <color theme="1"/>
        <sz val="12.0"/>
      </rPr>
      <t>Політико-психологічні засади управління господарською діяльністю (Political-psychological ambushes of management in the sphere of government activity)</t>
    </r>
  </si>
  <si>
    <t>DP114/DP105/ DP025</t>
  </si>
  <si>
    <t>Соціальна відповідальність бізнесу / Business Social Responsibility) / Стратегії бізнесу (Strategies of Business)  / Інноваційний менеджмент (Innovation Management) /</t>
  </si>
  <si>
    <t xml:space="preserve">DP109 / DP126 </t>
  </si>
  <si>
    <t>Інвестиційний менеджмент (Investment Management) / Управління маркетингом на підприємстві (Marketing Management at Enterprise) /</t>
  </si>
  <si>
    <t xml:space="preserve">CE029/CE112 </t>
  </si>
  <si>
    <t>Цифрова безпека (Digital Security) / Вступ до кібербезпеки (Introduction to Cybersecurity)</t>
  </si>
  <si>
    <t xml:space="preserve">CE112 / DP095/ DP094 </t>
  </si>
  <si>
    <t xml:space="preserve"> Бренд-менеджмент (Вrand Management)) / Паблік-рілейшнз у бізнесі / Public Relations in Business / Копірайтинг (Copywriting)</t>
  </si>
  <si>
    <t>Всього за  циклом 3:</t>
  </si>
  <si>
    <t>Разом за ОПП:</t>
  </si>
  <si>
    <t>Екзамени</t>
  </si>
  <si>
    <t>Заліки (ПМК)</t>
  </si>
  <si>
    <t>Курсові роботи</t>
  </si>
  <si>
    <t>Переддипломна практика</t>
  </si>
  <si>
    <t>Підсумкова атестація</t>
  </si>
  <si>
    <t>Завідувач кафедри економіки, управління</t>
  </si>
  <si>
    <t>та адміністрування, докт. екон. наук</t>
  </si>
  <si>
    <t>Наталія Кузнецова</t>
  </si>
  <si>
    <t>ПОГОДЖЕНО:</t>
  </si>
  <si>
    <t>Заступник директора з НМР, д-р екон. наук</t>
  </si>
  <si>
    <t xml:space="preserve">Надія Азьмук </t>
  </si>
  <si>
    <t>Завідувач  навчального кабінету</t>
  </si>
  <si>
    <t>Ольга Фастовська</t>
  </si>
  <si>
    <t>Головний бухгалтер</t>
  </si>
  <si>
    <t>Ольга Гензерська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</si>
</sst>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mo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mo"/>
    </font>
    <font/>
    <font>
      <b/>
      <sz val="13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sz val="12.0"/>
      <color rgb="FFFF0000"/>
      <name val="Times New Roman"/>
    </font>
    <font>
      <sz val="12.0"/>
      <color theme="1"/>
      <name val="Arimo"/>
    </font>
    <font>
      <sz val="12.0"/>
      <color theme="4"/>
      <name val="Times New Roman"/>
    </font>
    <font>
      <sz val="12.0"/>
      <color rgb="FF4F81BD"/>
      <name val="Times New Roman"/>
    </font>
    <font>
      <sz val="11.0"/>
      <color theme="1"/>
      <name val="Times New Roman"/>
    </font>
    <font>
      <b/>
      <i/>
      <sz val="12.0"/>
      <color theme="1"/>
      <name val="Times New Roman"/>
    </font>
    <font>
      <sz val="13.0"/>
      <color theme="1"/>
      <name val="Arimo"/>
    </font>
    <font>
      <sz val="13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10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4" fillId="0" fontId="4" numFmtId="0" xfId="0" applyBorder="1" applyFont="1"/>
    <xf borderId="2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2" fillId="2" fontId="1" numFmtId="0" xfId="0" applyAlignment="1" applyBorder="1" applyFill="1" applyFont="1">
      <alignment horizontal="center" shrinkToFit="0" vertical="bottom" wrapText="0"/>
    </xf>
    <xf borderId="2" fillId="2" fontId="2" numFmtId="0" xfId="0" applyAlignment="1" applyBorder="1" applyFont="1">
      <alignment horizontal="center" shrinkToFit="0" vertical="bottom" wrapText="0"/>
    </xf>
    <xf borderId="5" fillId="2" fontId="1" numFmtId="0" xfId="0" applyAlignment="1" applyBorder="1" applyFont="1">
      <alignment horizontal="center" shrinkToFit="0" vertical="bottom" wrapText="0"/>
    </xf>
    <xf borderId="6" fillId="0" fontId="4" numFmtId="0" xfId="0" applyBorder="1" applyFont="1"/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right" shrinkToFit="0" vertical="bottom" wrapText="0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8" fillId="0" fontId="4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1" numFmtId="0" xfId="0" applyAlignment="1" applyBorder="1" applyFont="1">
      <alignment horizontal="center" shrinkToFit="0" vertical="bottom" wrapText="0"/>
    </xf>
    <xf borderId="12" fillId="0" fontId="4" numFmtId="0" xfId="0" applyBorder="1" applyFont="1"/>
    <xf borderId="13" fillId="0" fontId="4" numFmtId="0" xfId="0" applyBorder="1" applyFont="1"/>
    <xf borderId="12" fillId="0" fontId="1" numFmtId="0" xfId="0" applyAlignment="1" applyBorder="1" applyFont="1">
      <alignment horizontal="center" shrinkToFit="0" vertical="bottom" wrapText="0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0" fillId="0" fontId="1" numFmtId="0" xfId="0" applyAlignment="1" applyFont="1">
      <alignment horizontal="center" shrinkToFit="0" textRotation="90" vertical="bottom" wrapText="0"/>
    </xf>
    <xf borderId="14" fillId="0" fontId="1" numFmtId="0" xfId="0" applyAlignment="1" applyBorder="1" applyFont="1">
      <alignment horizontal="center" shrinkToFit="0" textRotation="90" vertical="bottom" wrapText="0"/>
    </xf>
    <xf borderId="18" fillId="0" fontId="1" numFmtId="0" xfId="0" applyAlignment="1" applyBorder="1" applyFont="1">
      <alignment horizontal="center" shrinkToFit="0" textRotation="90" vertical="bottom" wrapText="0"/>
    </xf>
    <xf borderId="19" fillId="0" fontId="1" numFmtId="0" xfId="0" applyAlignment="1" applyBorder="1" applyFont="1">
      <alignment horizontal="center" shrinkToFit="0" textRotation="90" vertical="bottom" wrapText="0"/>
    </xf>
    <xf borderId="0" fillId="0" fontId="1" numFmtId="0" xfId="0" applyAlignment="1" applyFont="1">
      <alignment horizontal="center" shrinkToFit="0" textRotation="90" vertical="bottom" wrapText="1"/>
    </xf>
    <xf borderId="15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horizontal="center" shrinkToFit="0" textRotation="90" vertical="bottom" wrapText="1"/>
    </xf>
    <xf borderId="20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horizontal="center" shrinkToFit="0" vertical="center" wrapText="0"/>
    </xf>
    <xf borderId="22" fillId="0" fontId="4" numFmtId="0" xfId="0" applyBorder="1" applyFont="1"/>
    <xf borderId="23" fillId="0" fontId="4" numFmtId="0" xfId="0" applyBorder="1" applyFont="1"/>
    <xf borderId="24" fillId="0" fontId="1" numFmtId="0" xfId="0" applyAlignment="1" applyBorder="1" applyFont="1">
      <alignment horizontal="center" shrinkToFit="0" textRotation="90" vertical="bottom" wrapText="1"/>
    </xf>
    <xf borderId="18" fillId="0" fontId="1" numFmtId="0" xfId="0" applyAlignment="1" applyBorder="1" applyFont="1">
      <alignment horizontal="center" shrinkToFit="0" textRotation="90" vertical="bottom" wrapText="1"/>
    </xf>
    <xf borderId="25" fillId="0" fontId="1" numFmtId="0" xfId="0" applyAlignment="1" applyBorder="1" applyFont="1">
      <alignment horizontal="center" shrinkToFit="0" textRotation="90" vertical="bottom" wrapText="1"/>
    </xf>
    <xf borderId="18" fillId="0" fontId="4" numFmtId="0" xfId="0" applyBorder="1" applyFont="1"/>
    <xf borderId="19" fillId="0" fontId="4" numFmtId="0" xfId="0" applyBorder="1" applyFont="1"/>
    <xf borderId="26" fillId="0" fontId="1" numFmtId="0" xfId="0" applyAlignment="1" applyBorder="1" applyFont="1">
      <alignment horizontal="center" shrinkToFit="0" textRotation="90" vertical="bottom" wrapText="0"/>
    </xf>
    <xf borderId="27" fillId="0" fontId="1" numFmtId="0" xfId="0" applyAlignment="1" applyBorder="1" applyFont="1">
      <alignment horizontal="center" shrinkToFit="0" textRotation="90" vertical="bottom" wrapText="1"/>
    </xf>
    <xf borderId="28" fillId="0" fontId="1" numFmtId="0" xfId="0" applyAlignment="1" applyBorder="1" applyFont="1">
      <alignment horizontal="center" shrinkToFit="0" vertical="bottom" wrapText="0"/>
    </xf>
    <xf borderId="28" fillId="0" fontId="4" numFmtId="0" xfId="0" applyBorder="1" applyFont="1"/>
    <xf borderId="29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30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0"/>
    </xf>
    <xf borderId="32" fillId="0" fontId="1" numFmtId="0" xfId="0" applyAlignment="1" applyBorder="1" applyFont="1">
      <alignment horizontal="center" shrinkToFit="0" vertical="bottom" wrapText="0"/>
    </xf>
    <xf borderId="33" fillId="0" fontId="1" numFmtId="0" xfId="0" applyAlignment="1" applyBorder="1" applyFont="1">
      <alignment horizontal="center" shrinkToFit="0" vertical="bottom" wrapText="0"/>
    </xf>
    <xf borderId="31" fillId="2" fontId="1" numFmtId="0" xfId="0" applyAlignment="1" applyBorder="1" applyFont="1">
      <alignment horizontal="center" shrinkToFit="0" vertical="bottom" wrapText="0"/>
    </xf>
    <xf borderId="34" fillId="0" fontId="4" numFmtId="0" xfId="0" applyBorder="1" applyFont="1"/>
    <xf borderId="35" fillId="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38" fillId="3" fontId="2" numFmtId="0" xfId="0" applyAlignment="1" applyBorder="1" applyFill="1" applyFont="1">
      <alignment horizontal="center" shrinkToFit="0" vertical="bottom" wrapText="0"/>
    </xf>
    <xf borderId="39" fillId="3" fontId="6" numFmtId="0" xfId="0" applyAlignment="1" applyBorder="1" applyFont="1">
      <alignment horizontal="center" shrinkToFit="0" vertical="bottom" wrapText="0"/>
    </xf>
    <xf borderId="40" fillId="0" fontId="4" numFmtId="0" xfId="0" applyBorder="1" applyFont="1"/>
    <xf borderId="41" fillId="0" fontId="4" numFmtId="0" xfId="0" applyBorder="1" applyFont="1"/>
    <xf borderId="42" fillId="2" fontId="1" numFmtId="0" xfId="0" applyAlignment="1" applyBorder="1" applyFont="1">
      <alignment horizontal="center" shrinkToFit="0" vertical="center" wrapText="0"/>
    </xf>
    <xf borderId="43" fillId="2" fontId="1" numFmtId="0" xfId="0" applyAlignment="1" applyBorder="1" applyFont="1">
      <alignment shrinkToFit="0" vertical="center" wrapText="1"/>
    </xf>
    <xf borderId="44" fillId="2" fontId="1" numFmtId="0" xfId="0" applyAlignment="1" applyBorder="1" applyFont="1">
      <alignment shrinkToFit="0" vertical="bottom" wrapText="1"/>
    </xf>
    <xf borderId="45" fillId="2" fontId="1" numFmtId="0" xfId="0" applyAlignment="1" applyBorder="1" applyFont="1">
      <alignment horizontal="center" shrinkToFit="0" vertical="center" wrapText="0"/>
    </xf>
    <xf borderId="46" fillId="2" fontId="1" numFmtId="0" xfId="0" applyAlignment="1" applyBorder="1" applyFont="1">
      <alignment horizontal="center" shrinkToFit="0" vertical="center" wrapText="0"/>
    </xf>
    <xf borderId="47" fillId="2" fontId="7" numFmtId="0" xfId="0" applyAlignment="1" applyBorder="1" applyFont="1">
      <alignment horizontal="center" shrinkToFit="0" vertical="center" wrapText="0"/>
    </xf>
    <xf borderId="46" fillId="2" fontId="7" numFmtId="0" xfId="0" applyAlignment="1" applyBorder="1" applyFont="1">
      <alignment horizontal="center" shrinkToFit="0" vertical="center" wrapText="0"/>
    </xf>
    <xf borderId="48" fillId="2" fontId="7" numFmtId="0" xfId="0" applyAlignment="1" applyBorder="1" applyFont="1">
      <alignment horizontal="center" shrinkToFit="0" vertical="center" wrapText="0"/>
    </xf>
    <xf borderId="49" fillId="2" fontId="1" numFmtId="0" xfId="0" applyAlignment="1" applyBorder="1" applyFont="1">
      <alignment horizontal="center" shrinkToFit="0" vertical="center" wrapText="0"/>
    </xf>
    <xf borderId="47" fillId="2" fontId="1" numFmtId="0" xfId="0" applyAlignment="1" applyBorder="1" applyFont="1">
      <alignment horizontal="center" shrinkToFit="0" vertical="center" wrapText="0"/>
    </xf>
    <xf borderId="50" fillId="2" fontId="1" numFmtId="0" xfId="0" applyAlignment="1" applyBorder="1" applyFont="1">
      <alignment horizontal="center" shrinkToFit="0" vertical="center" wrapText="0"/>
    </xf>
    <xf borderId="51" fillId="2" fontId="1" numFmtId="0" xfId="0" applyAlignment="1" applyBorder="1" applyFont="1">
      <alignment shrinkToFit="0" vertical="center" wrapText="1"/>
    </xf>
    <xf borderId="52" fillId="2" fontId="1" numFmtId="0" xfId="0" applyAlignment="1" applyBorder="1" applyFont="1">
      <alignment horizontal="left" shrinkToFit="0" vertical="center" wrapText="1"/>
    </xf>
    <xf borderId="53" fillId="2" fontId="1" numFmtId="0" xfId="0" applyAlignment="1" applyBorder="1" applyFont="1">
      <alignment horizontal="center" shrinkToFit="0" vertical="center" wrapText="0"/>
    </xf>
    <xf borderId="54" fillId="2" fontId="1" numFmtId="0" xfId="0" applyAlignment="1" applyBorder="1" applyFont="1">
      <alignment horizontal="center" shrinkToFit="0" vertical="center" wrapText="0"/>
    </xf>
    <xf borderId="55" fillId="2" fontId="7" numFmtId="0" xfId="0" applyAlignment="1" applyBorder="1" applyFont="1">
      <alignment horizontal="center" shrinkToFit="0" vertical="center" wrapText="0"/>
    </xf>
    <xf borderId="53" fillId="2" fontId="8" numFmtId="0" xfId="0" applyAlignment="1" applyBorder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2" fillId="2" fontId="7" numFmtId="0" xfId="0" applyAlignment="1" applyBorder="1" applyFont="1">
      <alignment horizontal="center" shrinkToFit="0" vertical="center" wrapText="0"/>
    </xf>
    <xf borderId="56" fillId="2" fontId="7" numFmtId="0" xfId="0" applyAlignment="1" applyBorder="1" applyFont="1">
      <alignment horizontal="center" shrinkToFit="0" vertical="center" wrapText="0"/>
    </xf>
    <xf borderId="55" fillId="2" fontId="1" numFmtId="0" xfId="0" applyAlignment="1" applyBorder="1" applyFont="1">
      <alignment horizontal="center" shrinkToFit="0" vertical="center" wrapText="0"/>
    </xf>
    <xf borderId="57" fillId="2" fontId="1" numFmtId="0" xfId="0" applyAlignment="1" applyBorder="1" applyFont="1">
      <alignment horizontal="left" shrinkToFit="0" vertical="center" wrapText="1"/>
    </xf>
    <xf borderId="57" fillId="2" fontId="1" numFmtId="0" xfId="0" applyAlignment="1" applyBorder="1" applyFont="1">
      <alignment shrinkToFit="0" vertical="bottom" wrapText="1"/>
    </xf>
    <xf borderId="2" fillId="2" fontId="8" numFmtId="0" xfId="0" applyAlignment="1" applyBorder="1" applyFont="1">
      <alignment horizontal="center" shrinkToFit="0" vertical="center" wrapText="0"/>
    </xf>
    <xf borderId="56" fillId="2" fontId="8" numFmtId="0" xfId="0" applyAlignment="1" applyBorder="1" applyFont="1">
      <alignment horizontal="center" shrinkToFit="0" vertical="center" wrapText="0"/>
    </xf>
    <xf borderId="50" fillId="0" fontId="7" numFmtId="0" xfId="0" applyAlignment="1" applyBorder="1" applyFont="1">
      <alignment shrinkToFit="0" vertical="bottom" wrapText="0"/>
    </xf>
    <xf borderId="57" fillId="2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horizontal="center" shrinkToFit="0" vertical="center" wrapText="0"/>
    </xf>
    <xf borderId="52" fillId="2" fontId="1" numFmtId="0" xfId="0" applyAlignment="1" applyBorder="1" applyFont="1">
      <alignment horizontal="left" shrinkToFit="0" vertical="bottom" wrapText="1"/>
    </xf>
    <xf borderId="58" fillId="2" fontId="1" numFmtId="0" xfId="0" applyAlignment="1" applyBorder="1" applyFont="1">
      <alignment horizontal="left" shrinkToFit="0" vertical="bottom" wrapText="1"/>
    </xf>
    <xf borderId="56" fillId="2" fontId="1" numFmtId="0" xfId="0" applyAlignment="1" applyBorder="1" applyFont="1">
      <alignment horizontal="center" shrinkToFit="0" vertical="center" wrapText="0"/>
    </xf>
    <xf borderId="50" fillId="0" fontId="1" numFmtId="0" xfId="0" applyAlignment="1" applyBorder="1" applyFont="1">
      <alignment horizontal="center" shrinkToFit="0" vertical="center" wrapText="0"/>
    </xf>
    <xf borderId="54" fillId="2" fontId="9" numFmtId="0" xfId="0" applyAlignment="1" applyBorder="1" applyFont="1">
      <alignment shrinkToFit="0" vertical="bottom" wrapText="0"/>
    </xf>
    <xf borderId="56" fillId="2" fontId="9" numFmtId="0" xfId="0" applyAlignment="1" applyBorder="1" applyFont="1">
      <alignment shrinkToFit="0" vertical="bottom" wrapText="0"/>
    </xf>
    <xf borderId="50" fillId="0" fontId="1" numFmtId="0" xfId="0" applyAlignment="1" applyBorder="1" applyFont="1">
      <alignment shrinkToFit="0" vertical="bottom" wrapText="0"/>
    </xf>
    <xf borderId="59" fillId="2" fontId="9" numFmtId="0" xfId="0" applyAlignment="1" applyBorder="1" applyFont="1">
      <alignment shrinkToFit="0" vertical="bottom" wrapText="0"/>
    </xf>
    <xf borderId="60" fillId="2" fontId="9" numFmtId="0" xfId="0" applyAlignment="1" applyBorder="1" applyFont="1">
      <alignment shrinkToFit="0" vertical="bottom" wrapText="0"/>
    </xf>
    <xf borderId="61" fillId="2" fontId="1" numFmtId="0" xfId="0" applyAlignment="1" applyBorder="1" applyFont="1">
      <alignment horizontal="center" shrinkToFit="0" vertical="center" wrapText="0"/>
    </xf>
    <xf borderId="62" fillId="2" fontId="1" numFmtId="0" xfId="0" applyAlignment="1" applyBorder="1" applyFont="1">
      <alignment horizontal="center" shrinkToFit="0" vertical="center" wrapText="0"/>
    </xf>
    <xf borderId="63" fillId="2" fontId="1" numFmtId="0" xfId="0" applyAlignment="1" applyBorder="1" applyFont="1">
      <alignment horizontal="center" shrinkToFit="0" vertical="center" wrapText="0"/>
    </xf>
    <xf borderId="64" fillId="2" fontId="1" numFmtId="0" xfId="0" applyAlignment="1" applyBorder="1" applyFont="1">
      <alignment horizontal="center" shrinkToFit="0" vertical="center" wrapText="0"/>
    </xf>
    <xf borderId="14" fillId="0" fontId="1" numFmtId="0" xfId="0" applyAlignment="1" applyBorder="1" applyFont="1">
      <alignment shrinkToFit="0" vertical="bottom" wrapText="0"/>
    </xf>
    <xf borderId="62" fillId="2" fontId="8" numFmtId="49" xfId="0" applyAlignment="1" applyBorder="1" applyFont="1" applyNumberFormat="1">
      <alignment horizontal="center" shrinkToFit="0" vertical="center" wrapText="0"/>
    </xf>
    <xf borderId="61" fillId="2" fontId="8" numFmtId="0" xfId="0" applyAlignment="1" applyBorder="1" applyFont="1">
      <alignment horizontal="center" shrinkToFit="0" vertical="center" wrapText="0"/>
    </xf>
    <xf borderId="62" fillId="2" fontId="8" numFmtId="0" xfId="0" applyAlignment="1" applyBorder="1" applyFont="1">
      <alignment horizontal="center" shrinkToFit="0" vertical="center" wrapText="0"/>
    </xf>
    <xf borderId="64" fillId="2" fontId="8" numFmtId="0" xfId="0" applyAlignment="1" applyBorder="1" applyFont="1">
      <alignment horizontal="center" shrinkToFit="0" vertical="center" wrapText="0"/>
    </xf>
    <xf borderId="63" fillId="2" fontId="8" numFmtId="0" xfId="0" applyAlignment="1" applyBorder="1" applyFont="1">
      <alignment horizontal="center" shrinkToFit="0" vertical="center" wrapText="0"/>
    </xf>
    <xf borderId="56" fillId="2" fontId="1" numFmtId="0" xfId="0" applyAlignment="1" applyBorder="1" applyFont="1">
      <alignment horizontal="center" readingOrder="0" shrinkToFit="0" vertical="center" wrapText="0"/>
    </xf>
    <xf borderId="65" fillId="2" fontId="1" numFmtId="0" xfId="0" applyAlignment="1" applyBorder="1" applyFont="1">
      <alignment horizontal="center" shrinkToFit="0" vertical="center" wrapText="0"/>
    </xf>
    <xf borderId="34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shrinkToFit="0" vertical="center" wrapText="1"/>
    </xf>
    <xf borderId="66" fillId="2" fontId="9" numFmtId="0" xfId="0" applyAlignment="1" applyBorder="1" applyFont="1">
      <alignment shrinkToFit="0" vertical="bottom" wrapText="0"/>
    </xf>
    <xf borderId="67" fillId="2" fontId="1" numFmtId="0" xfId="0" applyAlignment="1" applyBorder="1" applyFont="1">
      <alignment horizontal="center" shrinkToFit="0" vertical="center" wrapText="0"/>
    </xf>
    <xf borderId="68" fillId="2" fontId="1" numFmtId="0" xfId="0" applyAlignment="1" applyBorder="1" applyFont="1">
      <alignment horizontal="center" shrinkToFit="0" vertical="center" wrapText="0"/>
    </xf>
    <xf borderId="60" fillId="2" fontId="1" numFmtId="0" xfId="0" applyAlignment="1" applyBorder="1" applyFont="1">
      <alignment horizontal="center" shrinkToFit="0" vertical="center" wrapText="0"/>
    </xf>
    <xf borderId="59" fillId="2" fontId="1" numFmtId="0" xfId="0" applyAlignment="1" applyBorder="1" applyFont="1">
      <alignment horizontal="center" shrinkToFit="0" vertical="center" wrapText="0"/>
    </xf>
    <xf borderId="69" fillId="2" fontId="1" numFmtId="0" xfId="0" applyAlignment="1" applyBorder="1" applyFont="1">
      <alignment horizontal="center" shrinkToFit="0" vertical="center" wrapText="0"/>
    </xf>
    <xf borderId="66" fillId="2" fontId="1" numFmtId="0" xfId="0" applyAlignment="1" applyBorder="1" applyFont="1">
      <alignment horizontal="center" shrinkToFit="0" vertical="center" wrapText="0"/>
    </xf>
    <xf borderId="70" fillId="2" fontId="1" numFmtId="0" xfId="0" applyAlignment="1" applyBorder="1" applyFont="1">
      <alignment horizontal="center" shrinkToFit="0" vertical="center" wrapText="0"/>
    </xf>
    <xf borderId="71" fillId="2" fontId="1" numFmtId="0" xfId="0" applyAlignment="1" applyBorder="1" applyFont="1">
      <alignment horizontal="center" shrinkToFit="0" vertical="center" wrapText="0"/>
    </xf>
    <xf borderId="72" fillId="2" fontId="1" numFmtId="0" xfId="0" applyAlignment="1" applyBorder="1" applyFont="1">
      <alignment horizontal="center" shrinkToFit="0" vertical="center" wrapText="0"/>
    </xf>
    <xf borderId="73" fillId="4" fontId="2" numFmtId="0" xfId="0" applyAlignment="1" applyBorder="1" applyFill="1" applyFont="1">
      <alignment horizontal="center" shrinkToFit="0" vertical="bottom" wrapText="0"/>
    </xf>
    <xf borderId="74" fillId="4" fontId="6" numFmtId="0" xfId="0" applyAlignment="1" applyBorder="1" applyFont="1">
      <alignment shrinkToFit="0" vertical="bottom" wrapText="0"/>
    </xf>
    <xf borderId="75" fillId="4" fontId="6" numFmtId="0" xfId="0" applyAlignment="1" applyBorder="1" applyFont="1">
      <alignment horizontal="left" shrinkToFit="0" vertical="bottom" wrapText="1"/>
    </xf>
    <xf borderId="76" fillId="4" fontId="6" numFmtId="0" xfId="0" applyAlignment="1" applyBorder="1" applyFont="1">
      <alignment horizontal="left" shrinkToFit="0" vertical="bottom" wrapText="1"/>
    </xf>
    <xf borderId="31" fillId="4" fontId="6" numFmtId="0" xfId="0" applyAlignment="1" applyBorder="1" applyFont="1">
      <alignment horizontal="left" shrinkToFit="0" vertical="bottom" wrapText="1"/>
    </xf>
    <xf borderId="77" fillId="4" fontId="6" numFmtId="0" xfId="0" applyAlignment="1" applyBorder="1" applyFont="1">
      <alignment horizontal="left" shrinkToFit="0" vertical="bottom" wrapText="1"/>
    </xf>
    <xf borderId="76" fillId="4" fontId="6" numFmtId="0" xfId="0" applyAlignment="1" applyBorder="1" applyFont="1">
      <alignment horizontal="center" shrinkToFit="0" vertical="bottom" wrapText="1"/>
    </xf>
    <xf borderId="78" fillId="4" fontId="6" numFmtId="0" xfId="0" applyAlignment="1" applyBorder="1" applyFont="1">
      <alignment horizontal="center" shrinkToFit="0" vertical="bottom" wrapText="1"/>
    </xf>
    <xf borderId="79" fillId="3" fontId="2" numFmtId="0" xfId="0" applyAlignment="1" applyBorder="1" applyFont="1">
      <alignment horizontal="center" shrinkToFit="0" vertical="center" wrapText="0"/>
    </xf>
    <xf borderId="11" fillId="3" fontId="6" numFmtId="0" xfId="0" applyAlignment="1" applyBorder="1" applyFont="1">
      <alignment horizontal="center" shrinkToFit="0" vertical="center" wrapText="1"/>
    </xf>
    <xf borderId="42" fillId="2" fontId="1" numFmtId="49" xfId="0" applyAlignment="1" applyBorder="1" applyFont="1" applyNumberFormat="1">
      <alignment shrinkToFit="0" vertical="center" wrapText="0"/>
    </xf>
    <xf borderId="80" fillId="2" fontId="1" numFmtId="0" xfId="0" applyAlignment="1" applyBorder="1" applyFont="1">
      <alignment shrinkToFit="0" vertical="bottom" wrapText="0"/>
    </xf>
    <xf borderId="48" fillId="2" fontId="1" numFmtId="0" xfId="0" applyAlignment="1" applyBorder="1" applyFont="1">
      <alignment shrinkToFit="0" vertical="bottom" wrapText="0"/>
    </xf>
    <xf borderId="45" fillId="2" fontId="8" numFmtId="0" xfId="0" applyAlignment="1" applyBorder="1" applyFont="1">
      <alignment horizontal="center" shrinkToFit="0" vertical="center" wrapText="0"/>
    </xf>
    <xf borderId="48" fillId="2" fontId="1" numFmtId="0" xfId="0" applyAlignment="1" applyBorder="1" applyFont="1">
      <alignment horizontal="center" shrinkToFit="0" vertical="center" wrapText="0"/>
    </xf>
    <xf borderId="80" fillId="2" fontId="1" numFmtId="0" xfId="0" applyAlignment="1" applyBorder="1" applyFont="1">
      <alignment horizontal="center" shrinkToFit="0" vertical="center" wrapText="0"/>
    </xf>
    <xf borderId="48" fillId="2" fontId="10" numFmtId="0" xfId="0" applyAlignment="1" applyBorder="1" applyFont="1">
      <alignment horizontal="center" shrinkToFit="0" vertical="center" wrapText="0"/>
    </xf>
    <xf borderId="47" fillId="2" fontId="10" numFmtId="0" xfId="0" applyAlignment="1" applyBorder="1" applyFont="1">
      <alignment horizontal="center" shrinkToFit="0" vertical="center" wrapText="0"/>
    </xf>
    <xf borderId="50" fillId="2" fontId="1" numFmtId="49" xfId="0" applyAlignment="1" applyBorder="1" applyFont="1" applyNumberFormat="1">
      <alignment shrinkToFit="0" vertical="center" wrapText="0"/>
    </xf>
    <xf borderId="54" fillId="2" fontId="1" numFmtId="0" xfId="0" applyAlignment="1" applyBorder="1" applyFont="1">
      <alignment shrinkToFit="0" vertical="bottom" wrapText="0"/>
    </xf>
    <xf borderId="56" fillId="2" fontId="1" numFmtId="0" xfId="0" applyAlignment="1" applyBorder="1" applyFont="1">
      <alignment shrinkToFit="0" vertical="bottom" wrapText="0"/>
    </xf>
    <xf borderId="56" fillId="2" fontId="10" numFmtId="0" xfId="0" applyAlignment="1" applyBorder="1" applyFont="1">
      <alignment horizontal="center" shrinkToFit="0" vertical="center" wrapText="0"/>
    </xf>
    <xf borderId="55" fillId="2" fontId="10" numFmtId="0" xfId="0" applyAlignment="1" applyBorder="1" applyFont="1">
      <alignment horizontal="center" shrinkToFit="0" vertical="center" wrapText="0"/>
    </xf>
    <xf borderId="81" fillId="2" fontId="1" numFmtId="49" xfId="0" applyAlignment="1" applyBorder="1" applyFont="1" applyNumberFormat="1">
      <alignment shrinkToFit="0" vertical="center" wrapText="0"/>
    </xf>
    <xf borderId="54" fillId="2" fontId="1" numFmtId="0" xfId="0" applyAlignment="1" applyBorder="1" applyFont="1">
      <alignment shrinkToFit="1" vertical="bottom" wrapText="0"/>
    </xf>
    <xf borderId="56" fillId="2" fontId="1" numFmtId="0" xfId="0" applyAlignment="1" applyBorder="1" applyFont="1">
      <alignment shrinkToFit="1" vertical="bottom" wrapText="0"/>
    </xf>
    <xf borderId="81" fillId="2" fontId="1" numFmtId="49" xfId="0" applyAlignment="1" applyBorder="1" applyFont="1" applyNumberFormat="1">
      <alignment horizontal="left" shrinkToFit="0" vertical="center" wrapText="0"/>
    </xf>
    <xf borderId="51" fillId="2" fontId="1" numFmtId="0" xfId="0" applyAlignment="1" applyBorder="1" applyFont="1">
      <alignment horizontal="left" shrinkToFit="0" vertical="bottom" wrapText="1"/>
    </xf>
    <xf borderId="56" fillId="2" fontId="8" numFmtId="0" xfId="0" applyAlignment="1" applyBorder="1" applyFont="1">
      <alignment horizontal="center" readingOrder="0" shrinkToFit="0" vertical="center" wrapText="0"/>
    </xf>
    <xf borderId="53" fillId="2" fontId="1" numFmtId="1" xfId="0" applyAlignment="1" applyBorder="1" applyFont="1" applyNumberFormat="1">
      <alignment horizontal="center" shrinkToFit="0" vertical="center" wrapText="0"/>
    </xf>
    <xf borderId="2" fillId="2" fontId="1" numFmtId="0" xfId="0" applyAlignment="1" applyBorder="1" applyFont="1">
      <alignment horizontal="center" readingOrder="0" shrinkToFit="0" vertical="center" wrapText="0"/>
    </xf>
    <xf borderId="56" fillId="2" fontId="11" numFmtId="0" xfId="0" applyAlignment="1" applyBorder="1" applyFont="1">
      <alignment horizontal="center" readingOrder="0" shrinkToFit="0" vertical="center" wrapText="0"/>
    </xf>
    <xf borderId="50" fillId="2" fontId="1" numFmtId="0" xfId="0" applyAlignment="1" applyBorder="1" applyFont="1">
      <alignment horizontal="center" shrinkToFit="0" vertical="bottom" wrapText="1"/>
    </xf>
    <xf borderId="51" fillId="2" fontId="1" numFmtId="0" xfId="0" applyAlignment="1" applyBorder="1" applyFont="1">
      <alignment shrinkToFit="0" vertical="bottom" wrapText="1"/>
    </xf>
    <xf borderId="81" fillId="2" fontId="1" numFmtId="0" xfId="0" applyAlignment="1" applyBorder="1" applyFont="1">
      <alignment horizontal="left" shrinkToFit="0" vertical="center" wrapText="1"/>
    </xf>
    <xf borderId="51" fillId="2" fontId="1" numFmtId="0" xfId="0" applyAlignment="1" applyBorder="1" applyFont="1">
      <alignment horizontal="left" shrinkToFit="0" vertical="center" wrapText="1"/>
    </xf>
    <xf borderId="50" fillId="2" fontId="1" numFmtId="49" xfId="0" applyAlignment="1" applyBorder="1" applyFont="1" applyNumberFormat="1">
      <alignment horizontal="left" shrinkToFit="0" vertical="center" wrapText="0"/>
    </xf>
    <xf borderId="50" fillId="2" fontId="1" numFmtId="0" xfId="0" applyAlignment="1" applyBorder="1" applyFont="1">
      <alignment horizontal="left" shrinkToFit="0" vertical="center" wrapText="1"/>
    </xf>
    <xf borderId="82" fillId="2" fontId="1" numFmtId="0" xfId="0" applyAlignment="1" applyBorder="1" applyFont="1">
      <alignment horizontal="left" shrinkToFit="0" vertical="bottom" wrapText="1"/>
    </xf>
    <xf borderId="54" fillId="2" fontId="1" numFmtId="0" xfId="0" applyAlignment="1" applyBorder="1" applyFont="1">
      <alignment horizontal="center" readingOrder="0" shrinkToFit="0" vertical="center" wrapText="0"/>
    </xf>
    <xf borderId="50" fillId="2" fontId="1" numFmtId="0" xfId="0" applyAlignment="1" applyBorder="1" applyFont="1">
      <alignment horizontal="left" shrinkToFit="0" vertical="bottom" wrapText="1"/>
    </xf>
    <xf borderId="50" fillId="2" fontId="1" numFmtId="0" xfId="0" applyAlignment="1" applyBorder="1" applyFont="1">
      <alignment shrinkToFit="0" vertical="center" wrapText="0"/>
    </xf>
    <xf borderId="83" fillId="2" fontId="1" numFmtId="0" xfId="0" applyAlignment="1" applyBorder="1" applyFont="1">
      <alignment horizontal="left" shrinkToFit="0" vertical="center" wrapText="1"/>
    </xf>
    <xf borderId="54" fillId="2" fontId="10" numFmtId="0" xfId="0" applyAlignment="1" applyBorder="1" applyFont="1">
      <alignment shrinkToFit="0" vertical="bottom" wrapText="1"/>
    </xf>
    <xf borderId="56" fillId="2" fontId="10" numFmtId="0" xfId="0" applyAlignment="1" applyBorder="1" applyFont="1">
      <alignment shrinkToFit="0" vertical="bottom" wrapText="1"/>
    </xf>
    <xf borderId="54" fillId="2" fontId="1" numFmtId="0" xfId="0" applyAlignment="1" applyBorder="1" applyFont="1">
      <alignment shrinkToFit="0" vertical="bottom" wrapText="1"/>
    </xf>
    <xf borderId="56" fillId="2" fontId="1" numFmtId="0" xfId="0" applyAlignment="1" applyBorder="1" applyFont="1">
      <alignment shrinkToFit="0" vertical="bottom" wrapText="1"/>
    </xf>
    <xf borderId="50" fillId="2" fontId="1" numFmtId="49" xfId="0" applyAlignment="1" applyBorder="1" applyFont="1" applyNumberFormat="1">
      <alignment horizontal="center" shrinkToFit="0" vertical="center" wrapText="0"/>
    </xf>
    <xf borderId="84" fillId="2" fontId="1" numFmtId="0" xfId="0" applyAlignment="1" applyBorder="1" applyFont="1">
      <alignment shrinkToFit="0" vertical="center" wrapText="0"/>
    </xf>
    <xf borderId="85" fillId="2" fontId="1" numFmtId="0" xfId="0" applyAlignment="1" applyBorder="1" applyFont="1">
      <alignment shrinkToFit="0" vertical="center" wrapText="0"/>
    </xf>
    <xf borderId="86" fillId="2" fontId="1" numFmtId="0" xfId="0" applyAlignment="1" applyBorder="1" applyFont="1">
      <alignment horizontal="center" shrinkToFit="0" vertical="center" wrapText="0"/>
    </xf>
    <xf borderId="87" fillId="2" fontId="1" numFmtId="0" xfId="0" applyAlignment="1" applyBorder="1" applyFont="1">
      <alignment horizontal="center" shrinkToFit="0" vertical="center" wrapText="0"/>
    </xf>
    <xf borderId="85" fillId="2" fontId="1" numFmtId="0" xfId="0" applyAlignment="1" applyBorder="1" applyFont="1">
      <alignment horizontal="center" shrinkToFit="0" vertical="center" wrapText="0"/>
    </xf>
    <xf borderId="85" fillId="2" fontId="8" numFmtId="0" xfId="0" applyAlignment="1" applyBorder="1" applyFont="1">
      <alignment horizontal="center" shrinkToFit="0" vertical="center" wrapText="0"/>
    </xf>
    <xf borderId="84" fillId="2" fontId="1" numFmtId="0" xfId="0" applyAlignment="1" applyBorder="1" applyFont="1">
      <alignment horizontal="center" shrinkToFit="0" vertical="center" wrapText="0"/>
    </xf>
    <xf borderId="87" fillId="2" fontId="1" numFmtId="0" xfId="0" applyAlignment="1" applyBorder="1" applyFont="1">
      <alignment horizontal="center" readingOrder="0" shrinkToFit="0" vertical="center" wrapText="0"/>
    </xf>
    <xf borderId="85" fillId="2" fontId="1" numFmtId="0" xfId="0" applyAlignment="1" applyBorder="1" applyFont="1">
      <alignment horizontal="center" readingOrder="0" shrinkToFit="0" vertical="center" wrapText="0"/>
    </xf>
    <xf borderId="50" fillId="2" fontId="1" numFmtId="0" xfId="0" applyAlignment="1" applyBorder="1" applyFont="1">
      <alignment horizontal="center" shrinkToFit="0" vertical="center" wrapText="1"/>
    </xf>
    <xf borderId="82" fillId="2" fontId="1" numFmtId="0" xfId="0" applyAlignment="1" applyBorder="1" applyFont="1">
      <alignment horizontal="left" shrinkToFit="0" vertical="center" wrapText="1"/>
    </xf>
    <xf borderId="73" fillId="2" fontId="1" numFmtId="0" xfId="0" applyAlignment="1" applyBorder="1" applyFont="1">
      <alignment horizontal="center" shrinkToFit="0" vertical="center" wrapText="0"/>
    </xf>
    <xf borderId="88" fillId="2" fontId="1" numFmtId="0" xfId="0" applyAlignment="1" applyBorder="1" applyFont="1">
      <alignment shrinkToFit="0" vertical="center" wrapText="1"/>
    </xf>
    <xf borderId="89" fillId="2" fontId="1" numFmtId="0" xfId="0" applyAlignment="1" applyBorder="1" applyFont="1">
      <alignment shrinkToFit="0" vertical="bottom" wrapText="0"/>
    </xf>
    <xf borderId="90" fillId="2" fontId="1" numFmtId="0" xfId="0" applyAlignment="1" applyBorder="1" applyFont="1">
      <alignment shrinkToFit="0" vertical="bottom" wrapText="0"/>
    </xf>
    <xf borderId="91" fillId="2" fontId="1" numFmtId="0" xfId="0" applyAlignment="1" applyBorder="1" applyFont="1">
      <alignment horizontal="center" shrinkToFit="0" vertical="center" wrapText="0"/>
    </xf>
    <xf borderId="90" fillId="2" fontId="1" numFmtId="0" xfId="0" applyAlignment="1" applyBorder="1" applyFont="1">
      <alignment horizontal="center" shrinkToFit="0" vertical="center" wrapText="0"/>
    </xf>
    <xf borderId="92" fillId="2" fontId="1" numFmtId="0" xfId="0" applyAlignment="1" applyBorder="1" applyFont="1">
      <alignment horizontal="center" shrinkToFit="0" vertical="center" wrapText="0"/>
    </xf>
    <xf borderId="89" fillId="2" fontId="1" numFmtId="0" xfId="0" applyAlignment="1" applyBorder="1" applyFont="1">
      <alignment horizontal="center" shrinkToFit="0" vertical="center" wrapText="0"/>
    </xf>
    <xf borderId="91" fillId="2" fontId="1" numFmtId="1" xfId="0" applyAlignment="1" applyBorder="1" applyFont="1" applyNumberFormat="1">
      <alignment horizontal="center" shrinkToFit="0" vertical="center" wrapText="0"/>
    </xf>
    <xf borderId="66" fillId="4" fontId="12" numFmtId="0" xfId="0" applyAlignment="1" applyBorder="1" applyFont="1">
      <alignment shrinkToFit="0" vertical="center" wrapText="0"/>
    </xf>
    <xf borderId="70" fillId="4" fontId="2" numFmtId="0" xfId="0" applyAlignment="1" applyBorder="1" applyFont="1">
      <alignment shrinkToFit="0" vertical="center" wrapText="1"/>
    </xf>
    <xf borderId="74" fillId="4" fontId="2" numFmtId="0" xfId="0" applyAlignment="1" applyBorder="1" applyFont="1">
      <alignment shrinkToFit="0" vertical="bottom" wrapText="1"/>
    </xf>
    <xf borderId="70" fillId="4" fontId="1" numFmtId="0" xfId="0" applyAlignment="1" applyBorder="1" applyFont="1">
      <alignment horizontal="center" shrinkToFit="0" vertical="bottom" wrapText="0"/>
    </xf>
    <xf borderId="93" fillId="4" fontId="1" numFmtId="0" xfId="0" applyAlignment="1" applyBorder="1" applyFont="1">
      <alignment horizontal="center" shrinkToFit="0" vertical="bottom" wrapText="0"/>
    </xf>
    <xf borderId="70" fillId="4" fontId="2" numFmtId="0" xfId="0" applyAlignment="1" applyBorder="1" applyFont="1">
      <alignment horizontal="center" shrinkToFit="0" vertical="bottom" wrapText="0"/>
    </xf>
    <xf borderId="78" fillId="4" fontId="2" numFmtId="49" xfId="0" applyAlignment="1" applyBorder="1" applyFont="1" applyNumberFormat="1">
      <alignment horizontal="center" shrinkToFit="0" vertical="bottom" wrapText="0"/>
    </xf>
    <xf borderId="11" fillId="4" fontId="2" numFmtId="0" xfId="0" applyAlignment="1" applyBorder="1" applyFont="1">
      <alignment horizontal="center" shrinkToFit="0" vertical="center" wrapText="1"/>
    </xf>
    <xf borderId="42" fillId="2" fontId="1" numFmtId="49" xfId="0" applyAlignment="1" applyBorder="1" applyFont="1" applyNumberFormat="1">
      <alignment horizontal="center" shrinkToFit="0" vertical="center" wrapText="1"/>
    </xf>
    <xf borderId="80" fillId="2" fontId="1" numFmtId="0" xfId="0" applyAlignment="1" applyBorder="1" applyFont="1">
      <alignment shrinkToFit="0" vertical="center" wrapText="1"/>
    </xf>
    <xf borderId="46" fillId="2" fontId="1" numFmtId="0" xfId="0" applyAlignment="1" applyBorder="1" applyFont="1">
      <alignment shrinkToFit="0" vertical="bottom" wrapText="0"/>
    </xf>
    <xf borderId="81" fillId="2" fontId="1" numFmtId="49" xfId="0" applyAlignment="1" applyBorder="1" applyFont="1" applyNumberFormat="1">
      <alignment horizontal="center" shrinkToFit="0" vertical="center" wrapText="1"/>
    </xf>
    <xf borderId="84" fillId="2" fontId="1" numFmtId="0" xfId="0" applyAlignment="1" applyBorder="1" applyFont="1">
      <alignment shrinkToFit="0" vertical="center" wrapText="1"/>
    </xf>
    <xf borderId="87" fillId="2" fontId="1" numFmtId="0" xfId="0" applyAlignment="1" applyBorder="1" applyFont="1">
      <alignment shrinkToFit="0" vertical="bottom" wrapText="0"/>
    </xf>
    <xf borderId="85" fillId="2" fontId="1" numFmtId="0" xfId="0" applyAlignment="1" applyBorder="1" applyFont="1">
      <alignment shrinkToFit="0" vertical="bottom" wrapText="0"/>
    </xf>
    <xf borderId="50" fillId="2" fontId="1" numFmtId="49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shrinkToFit="0" vertical="bottom" wrapText="0"/>
    </xf>
    <xf borderId="54" fillId="2" fontId="1" numFmtId="0" xfId="0" applyAlignment="1" applyBorder="1" applyFont="1">
      <alignment shrinkToFit="0" vertical="center" wrapText="1"/>
    </xf>
    <xf borderId="2" fillId="2" fontId="9" numFmtId="0" xfId="0" applyAlignment="1" applyBorder="1" applyFont="1">
      <alignment shrinkToFit="0" vertical="bottom" wrapText="0"/>
    </xf>
    <xf borderId="53" fillId="2" fontId="9" numFmtId="0" xfId="0" applyAlignment="1" applyBorder="1" applyFont="1">
      <alignment horizontal="center" shrinkToFit="0" vertical="center" wrapText="0"/>
    </xf>
    <xf borderId="2" fillId="2" fontId="1" numFmtId="1" xfId="0" applyAlignment="1" applyBorder="1" applyFont="1" applyNumberFormat="1">
      <alignment horizontal="center" shrinkToFit="0" vertical="center" wrapText="0"/>
    </xf>
    <xf borderId="78" fillId="2" fontId="1" numFmtId="0" xfId="0" applyAlignment="1" applyBorder="1" applyFont="1">
      <alignment horizontal="center" shrinkToFit="0" vertical="center" wrapText="1"/>
    </xf>
    <xf borderId="94" fillId="2" fontId="1" numFmtId="0" xfId="0" applyAlignment="1" applyBorder="1" applyFont="1">
      <alignment shrinkToFit="0" vertical="bottom" wrapText="1"/>
    </xf>
    <xf borderId="94" fillId="2" fontId="1" numFmtId="0" xfId="0" applyAlignment="1" applyBorder="1" applyFont="1">
      <alignment horizontal="left" shrinkToFit="0" vertical="center" wrapText="1"/>
    </xf>
    <xf borderId="95" fillId="2" fontId="1" numFmtId="49" xfId="0" applyAlignment="1" applyBorder="1" applyFont="1" applyNumberFormat="1">
      <alignment horizontal="center" shrinkToFit="0" vertical="center" wrapText="1"/>
    </xf>
    <xf borderId="89" fillId="2" fontId="1" numFmtId="0" xfId="0" applyAlignment="1" applyBorder="1" applyFont="1">
      <alignment shrinkToFit="0" vertical="center" wrapText="1"/>
    </xf>
    <xf borderId="69" fillId="2" fontId="1" numFmtId="0" xfId="0" applyAlignment="1" applyBorder="1" applyFont="1">
      <alignment shrinkToFit="0" vertical="bottom" wrapText="0"/>
    </xf>
    <xf borderId="73" fillId="4" fontId="1" numFmtId="0" xfId="0" applyAlignment="1" applyBorder="1" applyFont="1">
      <alignment shrinkToFit="0" vertical="bottom" wrapText="0"/>
    </xf>
    <xf borderId="71" fillId="4" fontId="2" numFmtId="0" xfId="0" applyAlignment="1" applyBorder="1" applyFont="1">
      <alignment shrinkToFit="0" vertical="bottom" wrapText="0"/>
    </xf>
    <xf borderId="96" fillId="4" fontId="1" numFmtId="0" xfId="0" applyAlignment="1" applyBorder="1" applyFont="1">
      <alignment shrinkToFit="0" vertical="bottom" wrapText="0"/>
    </xf>
    <xf borderId="93" fillId="4" fontId="1" numFmtId="0" xfId="0" applyAlignment="1" applyBorder="1" applyFont="1">
      <alignment shrinkToFit="0" vertical="bottom" wrapText="0"/>
    </xf>
    <xf borderId="76" fillId="4" fontId="1" numFmtId="0" xfId="0" applyAlignment="1" applyBorder="1" applyFont="1">
      <alignment shrinkToFit="0" vertical="bottom" wrapText="0"/>
    </xf>
    <xf borderId="31" fillId="4" fontId="1" numFmtId="0" xfId="0" applyAlignment="1" applyBorder="1" applyFont="1">
      <alignment shrinkToFit="0" vertical="bottom" wrapText="0"/>
    </xf>
    <xf borderId="33" fillId="4" fontId="1" numFmtId="0" xfId="0" applyAlignment="1" applyBorder="1" applyFont="1">
      <alignment shrinkToFit="0" vertical="bottom" wrapText="0"/>
    </xf>
    <xf borderId="76" fillId="4" fontId="13" numFmtId="0" xfId="0" applyAlignment="1" applyBorder="1" applyFont="1">
      <alignment shrinkToFit="0" vertical="bottom" wrapText="0"/>
    </xf>
    <xf borderId="78" fillId="4" fontId="13" numFmtId="0" xfId="0" applyAlignment="1" applyBorder="1" applyFont="1">
      <alignment shrinkToFit="0" vertical="bottom" wrapText="0"/>
    </xf>
    <xf borderId="78" fillId="4" fontId="1" numFmtId="0" xfId="0" applyAlignment="1" applyBorder="1" applyFont="1">
      <alignment shrinkToFit="0" vertical="bottom" wrapText="0"/>
    </xf>
    <xf borderId="97" fillId="4" fontId="2" numFmtId="0" xfId="0" applyAlignment="1" applyBorder="1" applyFont="1">
      <alignment shrinkToFit="0" vertical="bottom" wrapText="0"/>
    </xf>
    <xf borderId="31" fillId="4" fontId="2" numFmtId="0" xfId="0" applyAlignment="1" applyBorder="1" applyFont="1">
      <alignment shrinkToFit="0" vertical="bottom" wrapText="0"/>
    </xf>
    <xf borderId="77" fillId="4" fontId="2" numFmtId="0" xfId="0" applyAlignment="1" applyBorder="1" applyFont="1">
      <alignment shrinkToFit="0" vertical="bottom" wrapText="0"/>
    </xf>
    <xf borderId="76" fillId="4" fontId="2" numFmtId="0" xfId="0" applyAlignment="1" applyBorder="1" applyFont="1">
      <alignment shrinkToFit="0" vertical="bottom" wrapText="0"/>
    </xf>
    <xf borderId="33" fillId="4" fontId="2" numFmtId="0" xfId="0" applyAlignment="1" applyBorder="1" applyFont="1">
      <alignment shrinkToFit="0" vertical="bottom" wrapText="0"/>
    </xf>
    <xf borderId="42" fillId="2" fontId="9" numFmtId="0" xfId="0" applyAlignment="1" applyBorder="1" applyFont="1">
      <alignment shrinkToFit="0" vertical="bottom" wrapText="0"/>
    </xf>
    <xf borderId="2" fillId="2" fontId="1" numFmtId="1" xfId="0" applyAlignment="1" applyBorder="1" applyFont="1" applyNumberFormat="1">
      <alignment shrinkToFit="0" vertical="bottom" wrapText="0"/>
    </xf>
    <xf borderId="2" fillId="2" fontId="8" numFmtId="1" xfId="0" applyAlignment="1" applyBorder="1" applyFont="1" applyNumberFormat="1">
      <alignment shrinkToFit="0" vertical="bottom" wrapText="0"/>
    </xf>
    <xf borderId="56" fillId="2" fontId="8" numFmtId="1" xfId="0" applyAlignment="1" applyBorder="1" applyFont="1" applyNumberFormat="1">
      <alignment shrinkToFit="0" vertical="bottom" wrapText="0"/>
    </xf>
    <xf borderId="55" fillId="2" fontId="8" numFmtId="1" xfId="0" applyAlignment="1" applyBorder="1" applyFont="1" applyNumberFormat="1">
      <alignment shrinkToFit="0" vertical="bottom" wrapText="0"/>
    </xf>
    <xf borderId="50" fillId="2" fontId="9" numFmtId="0" xfId="0" applyAlignment="1" applyBorder="1" applyFont="1">
      <alignment shrinkToFit="0" vertical="bottom" wrapText="0"/>
    </xf>
    <xf borderId="55" fillId="2" fontId="1" numFmtId="0" xfId="0" applyAlignment="1" applyBorder="1" applyFont="1">
      <alignment shrinkToFit="0" vertical="bottom" wrapText="0"/>
    </xf>
    <xf borderId="98" fillId="2" fontId="9" numFmtId="0" xfId="0" applyAlignment="1" applyBorder="1" applyFont="1">
      <alignment shrinkToFit="0" vertical="bottom" wrapText="0"/>
    </xf>
    <xf borderId="99" fillId="2" fontId="1" numFmtId="0" xfId="0" applyAlignment="1" applyBorder="1" applyFont="1">
      <alignment shrinkToFit="0" vertical="bottom" wrapText="0"/>
    </xf>
    <xf borderId="62" fillId="2" fontId="1" numFmtId="0" xfId="0" applyAlignment="1" applyBorder="1" applyFont="1">
      <alignment shrinkToFit="0" vertical="bottom" wrapText="0"/>
    </xf>
    <xf borderId="64" fillId="2" fontId="1" numFmtId="0" xfId="0" applyAlignment="1" applyBorder="1" applyFont="1">
      <alignment shrinkToFit="0" vertical="bottom" wrapText="0"/>
    </xf>
    <xf borderId="63" fillId="2" fontId="1" numFmtId="0" xfId="0" applyAlignment="1" applyBorder="1" applyFont="1">
      <alignment shrinkToFit="0" vertical="bottom" wrapText="0"/>
    </xf>
    <xf borderId="95" fillId="2" fontId="9" numFmtId="0" xfId="0" applyAlignment="1" applyBorder="1" applyFont="1">
      <alignment shrinkToFit="0" vertical="bottom" wrapText="0"/>
    </xf>
    <xf borderId="92" fillId="2" fontId="1" numFmtId="0" xfId="0" applyAlignment="1" applyBorder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9.43"/>
    <col customWidth="1" hidden="1" min="3" max="3" width="0.29"/>
    <col customWidth="1" hidden="1" min="4" max="4" width="2.0"/>
    <col customWidth="1" min="5" max="5" width="3.57"/>
    <col customWidth="1" min="6" max="6" width="4.86"/>
    <col customWidth="1" min="7" max="8" width="4.29"/>
    <col customWidth="1" min="9" max="12" width="4.57"/>
    <col customWidth="1" min="13" max="13" width="4.43"/>
    <col customWidth="1" min="14" max="14" width="6.29"/>
    <col customWidth="1" min="15" max="15" width="6.43"/>
    <col customWidth="1" min="16" max="16" width="5.43"/>
    <col customWidth="1" min="17" max="18" width="6.29"/>
    <col customWidth="1" min="19" max="23" width="6.0"/>
    <col customWidth="1" min="24" max="24" width="6.14"/>
    <col customWidth="1" min="25" max="26" width="8.0"/>
  </cols>
  <sheetData>
    <row r="1" ht="16.5" customHeight="1">
      <c r="A1" s="1"/>
      <c r="B1" s="2" t="s">
        <v>0</v>
      </c>
      <c r="C1" s="3"/>
      <c r="D1" s="3"/>
      <c r="E1" s="4" t="s">
        <v>1</v>
      </c>
      <c r="K1" s="5"/>
      <c r="L1" s="5"/>
      <c r="M1" s="5"/>
      <c r="N1" s="5"/>
      <c r="O1" s="5"/>
      <c r="P1" s="5"/>
      <c r="Q1" s="6" t="s">
        <v>2</v>
      </c>
      <c r="R1" s="6"/>
      <c r="S1" s="6"/>
      <c r="T1" s="6"/>
      <c r="U1" s="6"/>
      <c r="V1" s="6"/>
      <c r="W1" s="6"/>
      <c r="X1" s="6"/>
      <c r="Y1" s="7"/>
    </row>
    <row r="2" ht="16.5" customHeight="1">
      <c r="A2" s="1"/>
      <c r="B2" s="8"/>
      <c r="C2" s="9"/>
      <c r="D2" s="9"/>
      <c r="E2" s="10">
        <v>1.0</v>
      </c>
      <c r="F2" s="10">
        <v>2.0</v>
      </c>
      <c r="G2" s="10">
        <v>3.0</v>
      </c>
      <c r="H2" s="10">
        <v>4.0</v>
      </c>
      <c r="I2" s="10">
        <v>5.0</v>
      </c>
      <c r="J2" s="10">
        <v>6.0</v>
      </c>
      <c r="K2" s="5"/>
      <c r="L2" s="5"/>
      <c r="M2" s="5"/>
      <c r="N2" s="5"/>
      <c r="Q2" s="6" t="s">
        <v>3</v>
      </c>
      <c r="R2" s="6"/>
      <c r="S2" s="6"/>
      <c r="T2" s="6"/>
      <c r="U2" s="6"/>
      <c r="V2" s="6"/>
      <c r="W2" s="6"/>
      <c r="X2" s="6"/>
      <c r="Y2" s="7"/>
    </row>
    <row r="3" ht="16.5" customHeight="1">
      <c r="A3" s="1"/>
      <c r="B3" s="9" t="s">
        <v>4</v>
      </c>
      <c r="C3" s="9"/>
      <c r="D3" s="9"/>
      <c r="E3" s="10">
        <v>15.0</v>
      </c>
      <c r="F3" s="10">
        <v>15.0</v>
      </c>
      <c r="G3" s="10">
        <v>15.0</v>
      </c>
      <c r="H3" s="10">
        <v>15.0</v>
      </c>
      <c r="I3" s="10">
        <v>15.0</v>
      </c>
      <c r="J3" s="10">
        <v>14.0</v>
      </c>
      <c r="K3" s="5"/>
      <c r="L3" s="5"/>
      <c r="M3" s="5"/>
      <c r="N3" s="5"/>
      <c r="Q3" s="6"/>
      <c r="R3" s="6"/>
      <c r="S3" s="6"/>
      <c r="T3" s="6"/>
      <c r="U3" s="6"/>
      <c r="V3" s="6"/>
      <c r="W3" s="6"/>
      <c r="X3" s="6"/>
    </row>
    <row r="4" ht="16.5" customHeight="1">
      <c r="A4" s="1"/>
      <c r="B4" s="9" t="s">
        <v>5</v>
      </c>
      <c r="C4" s="3"/>
      <c r="D4" s="3"/>
      <c r="E4" s="11">
        <v>2.0</v>
      </c>
      <c r="F4" s="11">
        <v>2.0</v>
      </c>
      <c r="G4" s="11">
        <v>2.0</v>
      </c>
      <c r="H4" s="11">
        <v>2.0</v>
      </c>
      <c r="I4" s="11">
        <v>2.0</v>
      </c>
      <c r="J4" s="11">
        <v>2.0</v>
      </c>
      <c r="K4" s="5"/>
      <c r="L4" s="5"/>
      <c r="M4" s="5"/>
      <c r="N4" s="5"/>
      <c r="Q4" s="6" t="s">
        <v>6</v>
      </c>
    </row>
    <row r="5" ht="16.5" customHeight="1">
      <c r="A5" s="1"/>
      <c r="B5" s="9" t="s">
        <v>7</v>
      </c>
      <c r="C5" s="3"/>
      <c r="D5" s="3"/>
      <c r="E5" s="11"/>
      <c r="F5" s="11"/>
      <c r="G5" s="11">
        <v>2.0</v>
      </c>
      <c r="H5" s="11">
        <v>2.0</v>
      </c>
      <c r="I5" s="11"/>
      <c r="J5" s="11"/>
      <c r="K5" s="5"/>
      <c r="L5" s="5"/>
      <c r="M5" s="5"/>
      <c r="N5" s="5"/>
      <c r="Q5" s="6"/>
      <c r="R5" s="6"/>
      <c r="S5" s="6"/>
      <c r="T5" s="6"/>
      <c r="U5" s="6"/>
      <c r="V5" s="6"/>
      <c r="W5" s="6"/>
      <c r="X5" s="6"/>
    </row>
    <row r="6" ht="16.5" customHeight="1">
      <c r="A6" s="1"/>
      <c r="B6" s="9" t="s">
        <v>8</v>
      </c>
      <c r="C6" s="3"/>
      <c r="D6" s="3"/>
      <c r="E6" s="11"/>
      <c r="F6" s="11"/>
      <c r="G6" s="12"/>
      <c r="H6" s="11"/>
      <c r="I6" s="11"/>
      <c r="J6" s="11"/>
      <c r="K6" s="5"/>
      <c r="L6" s="5"/>
      <c r="M6" s="5"/>
      <c r="N6" s="5"/>
      <c r="Q6" s="6" t="s">
        <v>9</v>
      </c>
      <c r="R6" s="6"/>
      <c r="S6" s="6"/>
      <c r="T6" s="1"/>
      <c r="U6" s="1"/>
      <c r="V6" s="1"/>
      <c r="W6" s="1"/>
      <c r="X6" s="1"/>
    </row>
    <row r="7" ht="16.5" customHeight="1">
      <c r="A7" s="1"/>
      <c r="B7" s="9" t="s">
        <v>10</v>
      </c>
      <c r="C7" s="3"/>
      <c r="D7" s="3"/>
      <c r="E7" s="12"/>
      <c r="F7" s="11"/>
      <c r="G7" s="11"/>
      <c r="H7" s="11"/>
      <c r="I7" s="11"/>
      <c r="J7" s="11">
        <v>4.0</v>
      </c>
      <c r="K7" s="5"/>
      <c r="L7" s="5"/>
      <c r="M7" s="5"/>
      <c r="N7" s="5"/>
      <c r="Q7" s="6"/>
      <c r="R7" s="6"/>
      <c r="S7" s="6"/>
      <c r="T7" s="6"/>
      <c r="U7" s="6"/>
      <c r="V7" s="6"/>
      <c r="W7" s="6"/>
      <c r="X7" s="6"/>
    </row>
    <row r="8" ht="16.5" customHeight="1">
      <c r="A8" s="1"/>
      <c r="B8" s="9" t="s">
        <v>11</v>
      </c>
      <c r="C8" s="3"/>
      <c r="D8" s="3"/>
      <c r="E8" s="12"/>
      <c r="F8" s="11"/>
      <c r="G8" s="11"/>
      <c r="H8" s="11"/>
      <c r="I8" s="11"/>
      <c r="J8" s="11">
        <v>2.0</v>
      </c>
      <c r="K8" s="5"/>
      <c r="L8" s="5"/>
      <c r="M8" s="5"/>
      <c r="N8" s="5"/>
      <c r="Q8" s="6"/>
      <c r="R8" s="6"/>
      <c r="S8" s="6"/>
      <c r="T8" s="6"/>
      <c r="U8" s="6"/>
      <c r="V8" s="6"/>
      <c r="W8" s="6"/>
      <c r="X8" s="6"/>
    </row>
    <row r="9" ht="16.5" customHeight="1">
      <c r="A9" s="1"/>
      <c r="B9" s="9" t="s">
        <v>12</v>
      </c>
      <c r="C9" s="10"/>
      <c r="D9" s="10"/>
      <c r="E9" s="11">
        <v>4.0</v>
      </c>
      <c r="F9" s="11">
        <v>8.0</v>
      </c>
      <c r="G9" s="11">
        <v>4.0</v>
      </c>
      <c r="H9" s="11">
        <v>7.0</v>
      </c>
      <c r="I9" s="11">
        <v>4.0</v>
      </c>
      <c r="J9" s="11"/>
      <c r="K9" s="5"/>
      <c r="L9" s="5"/>
      <c r="M9" s="5"/>
      <c r="N9" s="5"/>
      <c r="Q9" s="1"/>
      <c r="R9" s="6"/>
      <c r="S9" s="1"/>
      <c r="T9" s="1"/>
      <c r="U9" s="1"/>
      <c r="V9" s="1"/>
      <c r="W9" s="1"/>
      <c r="X9" s="1"/>
    </row>
    <row r="10" ht="16.5" customHeight="1">
      <c r="A10" s="1"/>
      <c r="B10" s="9" t="s">
        <v>13</v>
      </c>
      <c r="C10" s="10"/>
      <c r="D10" s="10"/>
      <c r="E10" s="13">
        <f>SUM(E3:E9)+SUM(F3:F9)</f>
        <v>46</v>
      </c>
      <c r="F10" s="14"/>
      <c r="G10" s="13">
        <f>SUM(G3:H9)</f>
        <v>49</v>
      </c>
      <c r="H10" s="14"/>
      <c r="I10" s="13">
        <f>SUM(I3:J9)</f>
        <v>43</v>
      </c>
      <c r="J10" s="14"/>
      <c r="K10" s="5"/>
      <c r="L10" s="5"/>
      <c r="M10" s="5"/>
      <c r="N10" s="5"/>
      <c r="Q10" s="1"/>
      <c r="R10" s="6"/>
      <c r="S10" s="1"/>
      <c r="T10" s="1"/>
      <c r="U10" s="1"/>
      <c r="V10" s="1"/>
      <c r="W10" s="1"/>
      <c r="X10" s="1"/>
    </row>
    <row r="11" ht="16.5" customHeight="1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Q11" s="1"/>
      <c r="R11" s="6"/>
      <c r="S11" s="1"/>
      <c r="T11" s="1"/>
      <c r="U11" s="1"/>
      <c r="V11" s="1"/>
      <c r="W11" s="1"/>
      <c r="X11" s="1"/>
    </row>
    <row r="12" ht="16.5" customHeight="1">
      <c r="A12" s="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Q12" s="1"/>
      <c r="R12" s="6"/>
      <c r="S12" s="1"/>
      <c r="T12" s="1"/>
      <c r="U12" s="1"/>
      <c r="V12" s="1"/>
      <c r="W12" s="1"/>
      <c r="X12" s="1"/>
    </row>
    <row r="13" ht="17.25" customHeight="1">
      <c r="A13" s="15" t="s">
        <v>14</v>
      </c>
    </row>
    <row r="14" ht="17.25" customHeight="1">
      <c r="A14" s="15" t="s">
        <v>15</v>
      </c>
    </row>
    <row r="15" ht="17.25" customHeight="1">
      <c r="A15" s="15" t="s">
        <v>16</v>
      </c>
    </row>
    <row r="16" ht="17.25" customHeight="1">
      <c r="A16" s="15" t="s">
        <v>17</v>
      </c>
    </row>
    <row r="17" ht="17.25" customHeight="1">
      <c r="A17" s="15"/>
      <c r="B17" s="15" t="s">
        <v>18</v>
      </c>
    </row>
    <row r="18" ht="17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ht="17.25" customHeight="1">
      <c r="A19" s="16" t="s">
        <v>19</v>
      </c>
    </row>
    <row r="20" ht="16.5" customHeight="1">
      <c r="A20" s="17" t="s">
        <v>20</v>
      </c>
      <c r="B20" s="18" t="s">
        <v>21</v>
      </c>
      <c r="C20" s="19"/>
      <c r="D20" s="19"/>
      <c r="E20" s="20" t="s">
        <v>22</v>
      </c>
      <c r="F20" s="19"/>
      <c r="G20" s="21"/>
      <c r="H20" s="22" t="s">
        <v>23</v>
      </c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5"/>
      <c r="T20" s="23"/>
      <c r="U20" s="23"/>
      <c r="V20" s="23"/>
      <c r="W20" s="23"/>
      <c r="X20" s="24"/>
    </row>
    <row r="21" ht="32.25" customHeight="1">
      <c r="A21" s="26"/>
      <c r="E21" s="27"/>
      <c r="F21" s="28"/>
      <c r="G21" s="29"/>
      <c r="H21" s="30" t="s">
        <v>24</v>
      </c>
      <c r="I21" s="31" t="s">
        <v>25</v>
      </c>
      <c r="J21" s="30" t="s">
        <v>26</v>
      </c>
      <c r="K21" s="32" t="s">
        <v>27</v>
      </c>
      <c r="L21" s="32" t="s">
        <v>28</v>
      </c>
      <c r="M21" s="33" t="s">
        <v>29</v>
      </c>
      <c r="N21" s="31" t="s">
        <v>30</v>
      </c>
      <c r="O21" s="34" t="s">
        <v>31</v>
      </c>
      <c r="P21" s="35" t="s">
        <v>32</v>
      </c>
      <c r="Q21" s="29"/>
      <c r="R21" s="36" t="s">
        <v>33</v>
      </c>
      <c r="S21" s="37" t="s">
        <v>34</v>
      </c>
      <c r="T21" s="14"/>
      <c r="U21" s="38" t="s">
        <v>35</v>
      </c>
      <c r="V21" s="39"/>
      <c r="W21" s="38" t="s">
        <v>36</v>
      </c>
      <c r="X21" s="40"/>
    </row>
    <row r="22" ht="12.75" customHeight="1">
      <c r="A22" s="26"/>
      <c r="E22" s="41" t="s">
        <v>37</v>
      </c>
      <c r="F22" s="42" t="s">
        <v>38</v>
      </c>
      <c r="G22" s="43" t="s">
        <v>39</v>
      </c>
      <c r="I22" s="26"/>
      <c r="K22" s="44"/>
      <c r="L22" s="44"/>
      <c r="M22" s="45"/>
      <c r="N22" s="26"/>
      <c r="P22" s="46" t="s">
        <v>40</v>
      </c>
      <c r="Q22" s="47" t="s">
        <v>41</v>
      </c>
      <c r="R22" s="26"/>
      <c r="S22" s="48"/>
      <c r="T22" s="49"/>
      <c r="U22" s="49"/>
      <c r="V22" s="49"/>
      <c r="W22" s="49"/>
      <c r="X22" s="50"/>
    </row>
    <row r="23" ht="16.5" customHeight="1">
      <c r="A23" s="26"/>
      <c r="E23" s="51"/>
      <c r="F23" s="44"/>
      <c r="G23" s="52"/>
      <c r="I23" s="26"/>
      <c r="K23" s="44"/>
      <c r="L23" s="44"/>
      <c r="M23" s="45"/>
      <c r="N23" s="26"/>
      <c r="P23" s="51"/>
      <c r="Q23" s="44"/>
      <c r="R23" s="26"/>
      <c r="S23" s="53">
        <v>1.0</v>
      </c>
      <c r="T23" s="54">
        <v>2.0</v>
      </c>
      <c r="U23" s="54">
        <v>3.0</v>
      </c>
      <c r="V23" s="55">
        <v>4.0</v>
      </c>
      <c r="W23" s="55">
        <v>5.0</v>
      </c>
      <c r="X23" s="56">
        <v>6.0</v>
      </c>
    </row>
    <row r="24" ht="16.5" customHeight="1">
      <c r="A24" s="26"/>
      <c r="E24" s="51"/>
      <c r="F24" s="44"/>
      <c r="G24" s="52"/>
      <c r="I24" s="26"/>
      <c r="K24" s="44"/>
      <c r="L24" s="44"/>
      <c r="M24" s="45"/>
      <c r="N24" s="26"/>
      <c r="P24" s="51"/>
      <c r="Q24" s="44"/>
      <c r="R24" s="26"/>
      <c r="S24" s="25"/>
      <c r="T24" s="23"/>
      <c r="U24" s="23"/>
      <c r="V24" s="23"/>
      <c r="W24" s="23"/>
      <c r="X24" s="24"/>
    </row>
    <row r="25" ht="16.5" customHeight="1">
      <c r="A25" s="26"/>
      <c r="E25" s="51"/>
      <c r="F25" s="44"/>
      <c r="G25" s="52"/>
      <c r="I25" s="26"/>
      <c r="K25" s="44"/>
      <c r="L25" s="44"/>
      <c r="M25" s="45"/>
      <c r="N25" s="26"/>
      <c r="P25" s="51"/>
      <c r="Q25" s="44"/>
      <c r="R25" s="26"/>
      <c r="S25" s="53">
        <v>15.0</v>
      </c>
      <c r="T25" s="57">
        <v>15.0</v>
      </c>
      <c r="U25" s="54">
        <v>15.0</v>
      </c>
      <c r="V25" s="55">
        <v>15.0</v>
      </c>
      <c r="W25" s="55">
        <v>15.0</v>
      </c>
      <c r="X25" s="56">
        <v>14.0</v>
      </c>
    </row>
    <row r="26" ht="30.0" customHeight="1">
      <c r="A26" s="58"/>
      <c r="B26" s="28"/>
      <c r="C26" s="28"/>
      <c r="D26" s="28"/>
      <c r="E26" s="59"/>
      <c r="F26" s="60"/>
      <c r="G26" s="61"/>
      <c r="H26" s="28"/>
      <c r="I26" s="58"/>
      <c r="J26" s="28"/>
      <c r="K26" s="60"/>
      <c r="L26" s="60"/>
      <c r="M26" s="29"/>
      <c r="N26" s="58"/>
      <c r="O26" s="28"/>
      <c r="P26" s="59"/>
      <c r="Q26" s="60"/>
      <c r="R26" s="58"/>
      <c r="S26" s="25"/>
      <c r="T26" s="23"/>
      <c r="U26" s="23"/>
      <c r="V26" s="23"/>
      <c r="W26" s="23"/>
      <c r="X26" s="24"/>
    </row>
    <row r="27" ht="17.25" customHeight="1">
      <c r="A27" s="62">
        <v>1.0</v>
      </c>
      <c r="B27" s="63" t="s">
        <v>42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/>
    </row>
    <row r="28" ht="31.5" customHeight="1">
      <c r="A28" s="66" t="s">
        <v>43</v>
      </c>
      <c r="B28" s="67" t="s">
        <v>44</v>
      </c>
      <c r="C28" s="68" t="s">
        <v>45</v>
      </c>
      <c r="D28" s="68" t="s">
        <v>45</v>
      </c>
      <c r="E28" s="69"/>
      <c r="F28" s="70">
        <v>3.0</v>
      </c>
      <c r="G28" s="71"/>
      <c r="H28" s="69"/>
      <c r="I28" s="70"/>
      <c r="J28" s="72">
        <v>3.0</v>
      </c>
      <c r="K28" s="73"/>
      <c r="L28" s="73"/>
      <c r="M28" s="71"/>
      <c r="N28" s="69">
        <v>90.0</v>
      </c>
      <c r="O28" s="74">
        <f>(U28*U25)+(W28*W25)</f>
        <v>45</v>
      </c>
      <c r="P28" s="70">
        <v>22.0</v>
      </c>
      <c r="Q28" s="70">
        <v>23.0</v>
      </c>
      <c r="R28" s="75">
        <f t="shared" ref="R28:R37" si="1">N28-O28</f>
        <v>45</v>
      </c>
      <c r="S28" s="69"/>
      <c r="T28" s="70"/>
      <c r="U28" s="72">
        <v>3.0</v>
      </c>
      <c r="V28" s="73"/>
      <c r="W28" s="73"/>
      <c r="X28" s="71"/>
    </row>
    <row r="29" ht="50.25" customHeight="1">
      <c r="A29" s="76" t="s">
        <v>46</v>
      </c>
      <c r="B29" s="77" t="s">
        <v>47</v>
      </c>
      <c r="C29" s="78" t="s">
        <v>48</v>
      </c>
      <c r="D29" s="78" t="s">
        <v>48</v>
      </c>
      <c r="E29" s="79">
        <v>1.0</v>
      </c>
      <c r="F29" s="80"/>
      <c r="G29" s="81"/>
      <c r="H29" s="82">
        <v>4.0</v>
      </c>
      <c r="I29" s="83"/>
      <c r="J29" s="84"/>
      <c r="K29" s="85"/>
      <c r="L29" s="85"/>
      <c r="M29" s="81"/>
      <c r="N29" s="79">
        <f t="shared" ref="N29:N30" si="2">H29*30</f>
        <v>120</v>
      </c>
      <c r="O29" s="83">
        <f>S29*S25</f>
        <v>60</v>
      </c>
      <c r="P29" s="83">
        <v>30.0</v>
      </c>
      <c r="Q29" s="83">
        <v>30.0</v>
      </c>
      <c r="R29" s="86">
        <f t="shared" si="1"/>
        <v>60</v>
      </c>
      <c r="S29" s="79">
        <v>4.0</v>
      </c>
      <c r="T29" s="83"/>
      <c r="U29" s="84"/>
      <c r="V29" s="85"/>
      <c r="W29" s="85"/>
      <c r="X29" s="81"/>
    </row>
    <row r="30" ht="33.75" customHeight="1">
      <c r="A30" s="76" t="s">
        <v>49</v>
      </c>
      <c r="B30" s="77" t="s">
        <v>50</v>
      </c>
      <c r="C30" s="87" t="s">
        <v>51</v>
      </c>
      <c r="D30" s="87" t="s">
        <v>51</v>
      </c>
      <c r="E30" s="79"/>
      <c r="F30" s="80">
        <v>1.0</v>
      </c>
      <c r="G30" s="81"/>
      <c r="H30" s="82">
        <v>3.0</v>
      </c>
      <c r="I30" s="83"/>
      <c r="J30" s="84"/>
      <c r="K30" s="85"/>
      <c r="L30" s="85"/>
      <c r="M30" s="81"/>
      <c r="N30" s="79">
        <f t="shared" si="2"/>
        <v>90</v>
      </c>
      <c r="O30" s="83">
        <v>30.0</v>
      </c>
      <c r="P30" s="83">
        <v>14.0</v>
      </c>
      <c r="Q30" s="83">
        <v>16.0</v>
      </c>
      <c r="R30" s="86">
        <f t="shared" si="1"/>
        <v>60</v>
      </c>
      <c r="S30" s="79">
        <v>2.0</v>
      </c>
      <c r="T30" s="83"/>
      <c r="U30" s="84"/>
      <c r="V30" s="85"/>
      <c r="W30" s="85"/>
      <c r="X30" s="81"/>
    </row>
    <row r="31" ht="18.0" customHeight="1">
      <c r="A31" s="76" t="s">
        <v>52</v>
      </c>
      <c r="B31" s="77" t="s">
        <v>53</v>
      </c>
      <c r="C31" s="88" t="s">
        <v>54</v>
      </c>
      <c r="D31" s="88" t="s">
        <v>54</v>
      </c>
      <c r="E31" s="79"/>
      <c r="F31" s="89">
        <v>3.0</v>
      </c>
      <c r="G31" s="81"/>
      <c r="H31" s="79"/>
      <c r="I31" s="83"/>
      <c r="J31" s="89">
        <v>4.0</v>
      </c>
      <c r="K31" s="90"/>
      <c r="L31" s="85"/>
      <c r="M31" s="81"/>
      <c r="N31" s="79">
        <v>120.0</v>
      </c>
      <c r="O31" s="83">
        <f>U31*15</f>
        <v>45</v>
      </c>
      <c r="P31" s="83"/>
      <c r="Q31" s="83">
        <v>45.0</v>
      </c>
      <c r="R31" s="86">
        <f t="shared" si="1"/>
        <v>75</v>
      </c>
      <c r="S31" s="79"/>
      <c r="T31" s="83"/>
      <c r="U31" s="89">
        <v>3.0</v>
      </c>
      <c r="V31" s="85"/>
      <c r="W31" s="85"/>
      <c r="X31" s="81"/>
    </row>
    <row r="32" ht="18.75" customHeight="1">
      <c r="A32" s="91" t="s">
        <v>55</v>
      </c>
      <c r="B32" s="77" t="s">
        <v>54</v>
      </c>
      <c r="C32" s="92" t="s">
        <v>56</v>
      </c>
      <c r="D32" s="92" t="s">
        <v>56</v>
      </c>
      <c r="E32" s="79"/>
      <c r="F32" s="83">
        <v>4.0</v>
      </c>
      <c r="G32" s="81"/>
      <c r="H32" s="79"/>
      <c r="I32" s="83"/>
      <c r="J32" s="84"/>
      <c r="K32" s="90">
        <v>3.0</v>
      </c>
      <c r="L32" s="85"/>
      <c r="M32" s="81"/>
      <c r="N32" s="79">
        <f>K32*30</f>
        <v>90</v>
      </c>
      <c r="O32" s="89">
        <v>30.0</v>
      </c>
      <c r="P32" s="89"/>
      <c r="Q32" s="89">
        <v>30.0</v>
      </c>
      <c r="R32" s="86">
        <f t="shared" si="1"/>
        <v>60</v>
      </c>
      <c r="S32" s="79"/>
      <c r="T32" s="83"/>
      <c r="U32" s="84"/>
      <c r="V32" s="90">
        <v>2.0</v>
      </c>
      <c r="W32" s="85"/>
      <c r="X32" s="81"/>
    </row>
    <row r="33" ht="49.5" customHeight="1">
      <c r="A33" s="93" t="s">
        <v>57</v>
      </c>
      <c r="B33" s="77" t="s">
        <v>58</v>
      </c>
      <c r="C33" s="94" t="s">
        <v>59</v>
      </c>
      <c r="D33" s="95" t="s">
        <v>59</v>
      </c>
      <c r="E33" s="79"/>
      <c r="F33" s="83">
        <v>2.0</v>
      </c>
      <c r="G33" s="86"/>
      <c r="H33" s="79"/>
      <c r="I33" s="89">
        <v>5.0</v>
      </c>
      <c r="J33" s="83"/>
      <c r="K33" s="96"/>
      <c r="L33" s="96"/>
      <c r="M33" s="86"/>
      <c r="N33" s="79">
        <f t="shared" ref="N33:N34" si="3">I33*30</f>
        <v>150</v>
      </c>
      <c r="O33" s="89">
        <f>T33*15</f>
        <v>60</v>
      </c>
      <c r="P33" s="89">
        <v>30.0</v>
      </c>
      <c r="Q33" s="89">
        <v>30.0</v>
      </c>
      <c r="R33" s="86">
        <f t="shared" si="1"/>
        <v>90</v>
      </c>
      <c r="S33" s="79"/>
      <c r="T33" s="89">
        <v>4.0</v>
      </c>
      <c r="U33" s="83"/>
      <c r="V33" s="96"/>
      <c r="W33" s="96"/>
      <c r="X33" s="86"/>
    </row>
    <row r="34" ht="49.5" customHeight="1">
      <c r="A34" s="97" t="s">
        <v>60</v>
      </c>
      <c r="B34" s="77" t="s">
        <v>61</v>
      </c>
      <c r="C34" s="98"/>
      <c r="D34" s="99"/>
      <c r="E34" s="82">
        <v>2.0</v>
      </c>
      <c r="F34" s="83"/>
      <c r="G34" s="86"/>
      <c r="H34" s="79"/>
      <c r="I34" s="89">
        <v>4.0</v>
      </c>
      <c r="J34" s="83"/>
      <c r="K34" s="96"/>
      <c r="L34" s="96"/>
      <c r="M34" s="86"/>
      <c r="N34" s="79">
        <f t="shared" si="3"/>
        <v>120</v>
      </c>
      <c r="O34" s="83">
        <v>45.0</v>
      </c>
      <c r="P34" s="83">
        <v>22.0</v>
      </c>
      <c r="Q34" s="83">
        <v>23.0</v>
      </c>
      <c r="R34" s="86">
        <f t="shared" si="1"/>
        <v>75</v>
      </c>
      <c r="S34" s="79"/>
      <c r="T34" s="83">
        <v>3.0</v>
      </c>
      <c r="U34" s="83"/>
      <c r="V34" s="96"/>
      <c r="W34" s="96"/>
      <c r="X34" s="86"/>
    </row>
    <row r="35" ht="18.75" customHeight="1">
      <c r="A35" s="100" t="s">
        <v>62</v>
      </c>
      <c r="B35" s="77" t="s">
        <v>63</v>
      </c>
      <c r="C35" s="101"/>
      <c r="D35" s="102"/>
      <c r="E35" s="103"/>
      <c r="F35" s="104">
        <v>6.0</v>
      </c>
      <c r="G35" s="105"/>
      <c r="H35" s="103"/>
      <c r="I35" s="104"/>
      <c r="J35" s="104"/>
      <c r="K35" s="106"/>
      <c r="L35" s="106"/>
      <c r="M35" s="105">
        <v>3.0</v>
      </c>
      <c r="N35" s="103">
        <f>M35*30</f>
        <v>90</v>
      </c>
      <c r="O35" s="104">
        <v>45.0</v>
      </c>
      <c r="P35" s="104"/>
      <c r="Q35" s="104">
        <v>45.0</v>
      </c>
      <c r="R35" s="86">
        <f t="shared" si="1"/>
        <v>45</v>
      </c>
      <c r="S35" s="103"/>
      <c r="T35" s="104"/>
      <c r="U35" s="104"/>
      <c r="V35" s="106"/>
      <c r="W35" s="106"/>
      <c r="X35" s="105">
        <v>3.0</v>
      </c>
    </row>
    <row r="36" ht="18.75" customHeight="1">
      <c r="A36" s="107" t="s">
        <v>64</v>
      </c>
      <c r="B36" s="77" t="s">
        <v>65</v>
      </c>
      <c r="C36" s="101"/>
      <c r="D36" s="102"/>
      <c r="E36" s="103"/>
      <c r="F36" s="108" t="s">
        <v>66</v>
      </c>
      <c r="G36" s="105"/>
      <c r="H36" s="109">
        <v>2.0</v>
      </c>
      <c r="I36" s="110">
        <v>2.0</v>
      </c>
      <c r="J36" s="104"/>
      <c r="K36" s="106"/>
      <c r="L36" s="111"/>
      <c r="M36" s="112"/>
      <c r="N36" s="109">
        <v>120.0</v>
      </c>
      <c r="O36" s="110">
        <f>S36*15+T36*15</f>
        <v>60</v>
      </c>
      <c r="P36" s="110"/>
      <c r="Q36" s="110">
        <f>O36</f>
        <v>60</v>
      </c>
      <c r="R36" s="86">
        <f t="shared" si="1"/>
        <v>60</v>
      </c>
      <c r="S36" s="109">
        <v>2.0</v>
      </c>
      <c r="T36" s="110">
        <v>2.0</v>
      </c>
      <c r="U36" s="110"/>
      <c r="V36" s="111"/>
      <c r="W36" s="106"/>
      <c r="X36" s="105"/>
    </row>
    <row r="37" ht="30.75" customHeight="1">
      <c r="A37" s="76" t="s">
        <v>67</v>
      </c>
      <c r="B37" s="77" t="s">
        <v>68</v>
      </c>
      <c r="C37" s="101"/>
      <c r="D37" s="102"/>
      <c r="E37" s="79"/>
      <c r="F37" s="83">
        <v>4.0</v>
      </c>
      <c r="G37" s="86"/>
      <c r="H37" s="79"/>
      <c r="I37" s="83"/>
      <c r="J37" s="83"/>
      <c r="K37" s="113">
        <v>4.0</v>
      </c>
      <c r="L37" s="96"/>
      <c r="M37" s="86"/>
      <c r="N37" s="79">
        <f>K37*30</f>
        <v>120</v>
      </c>
      <c r="O37" s="83">
        <v>45.0</v>
      </c>
      <c r="P37" s="83">
        <v>22.0</v>
      </c>
      <c r="Q37" s="83">
        <v>23.0</v>
      </c>
      <c r="R37" s="114">
        <f t="shared" si="1"/>
        <v>75</v>
      </c>
      <c r="S37" s="79"/>
      <c r="T37" s="83"/>
      <c r="U37" s="83"/>
      <c r="V37" s="96">
        <v>3.0</v>
      </c>
      <c r="W37" s="96"/>
      <c r="X37" s="86"/>
    </row>
    <row r="38" ht="30.75" customHeight="1">
      <c r="A38" s="115" t="s">
        <v>69</v>
      </c>
      <c r="B38" s="116" t="s">
        <v>70</v>
      </c>
      <c r="C38" s="117"/>
      <c r="D38" s="117"/>
      <c r="E38" s="118"/>
      <c r="F38" s="119"/>
      <c r="G38" s="120"/>
      <c r="H38" s="118"/>
      <c r="I38" s="121"/>
      <c r="J38" s="121"/>
      <c r="K38" s="122"/>
      <c r="L38" s="122"/>
      <c r="M38" s="123"/>
      <c r="N38" s="118"/>
      <c r="O38" s="121"/>
      <c r="P38" s="121"/>
      <c r="Q38" s="121"/>
      <c r="R38" s="123"/>
      <c r="S38" s="124"/>
      <c r="T38" s="125"/>
      <c r="U38" s="125"/>
      <c r="V38" s="122"/>
      <c r="W38" s="122"/>
      <c r="X38" s="126"/>
    </row>
    <row r="39" ht="18.0" customHeight="1">
      <c r="A39" s="127"/>
      <c r="B39" s="128" t="s">
        <v>71</v>
      </c>
      <c r="C39" s="129"/>
      <c r="D39" s="129"/>
      <c r="E39" s="130"/>
      <c r="F39" s="131"/>
      <c r="G39" s="132"/>
      <c r="H39" s="133">
        <f t="shared" ref="H39:X39" si="4">SUM(H28:H37)</f>
        <v>9</v>
      </c>
      <c r="I39" s="133">
        <f t="shared" si="4"/>
        <v>11</v>
      </c>
      <c r="J39" s="133">
        <f t="shared" si="4"/>
        <v>7</v>
      </c>
      <c r="K39" s="133">
        <f t="shared" si="4"/>
        <v>7</v>
      </c>
      <c r="L39" s="133">
        <f t="shared" si="4"/>
        <v>0</v>
      </c>
      <c r="M39" s="133">
        <f t="shared" si="4"/>
        <v>3</v>
      </c>
      <c r="N39" s="133">
        <f t="shared" si="4"/>
        <v>1110</v>
      </c>
      <c r="O39" s="133">
        <f t="shared" si="4"/>
        <v>465</v>
      </c>
      <c r="P39" s="133">
        <f t="shared" si="4"/>
        <v>140</v>
      </c>
      <c r="Q39" s="133">
        <f t="shared" si="4"/>
        <v>325</v>
      </c>
      <c r="R39" s="133">
        <f t="shared" si="4"/>
        <v>645</v>
      </c>
      <c r="S39" s="133">
        <f t="shared" si="4"/>
        <v>8</v>
      </c>
      <c r="T39" s="133">
        <f t="shared" si="4"/>
        <v>9</v>
      </c>
      <c r="U39" s="133">
        <f t="shared" si="4"/>
        <v>6</v>
      </c>
      <c r="V39" s="133">
        <f t="shared" si="4"/>
        <v>5</v>
      </c>
      <c r="W39" s="133">
        <f t="shared" si="4"/>
        <v>0</v>
      </c>
      <c r="X39" s="134">
        <f t="shared" si="4"/>
        <v>3</v>
      </c>
    </row>
    <row r="40" ht="19.5" customHeight="1">
      <c r="A40" s="135">
        <v>2.0</v>
      </c>
      <c r="B40" s="136" t="s">
        <v>72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4"/>
    </row>
    <row r="41" ht="21.0" customHeight="1">
      <c r="A41" s="137" t="s">
        <v>73</v>
      </c>
      <c r="B41" s="67" t="s">
        <v>74</v>
      </c>
      <c r="C41" s="138"/>
      <c r="D41" s="139"/>
      <c r="E41" s="140">
        <v>1.0</v>
      </c>
      <c r="F41" s="70"/>
      <c r="G41" s="141"/>
      <c r="H41" s="69">
        <v>4.0</v>
      </c>
      <c r="I41" s="70"/>
      <c r="J41" s="70"/>
      <c r="K41" s="141"/>
      <c r="L41" s="141"/>
      <c r="M41" s="75"/>
      <c r="N41" s="142">
        <v>120.0</v>
      </c>
      <c r="O41" s="70">
        <v>45.0</v>
      </c>
      <c r="P41" s="70">
        <v>22.0</v>
      </c>
      <c r="Q41" s="70">
        <v>23.0</v>
      </c>
      <c r="R41" s="96">
        <f t="shared" ref="R41:R61" si="5">N41-O41</f>
        <v>75</v>
      </c>
      <c r="S41" s="69">
        <v>3.0</v>
      </c>
      <c r="T41" s="70"/>
      <c r="U41" s="70"/>
      <c r="V41" s="141"/>
      <c r="W41" s="143"/>
      <c r="X41" s="144"/>
    </row>
    <row r="42" ht="51.0" customHeight="1">
      <c r="A42" s="145" t="s">
        <v>75</v>
      </c>
      <c r="B42" s="77" t="s">
        <v>76</v>
      </c>
      <c r="C42" s="146"/>
      <c r="D42" s="147"/>
      <c r="E42" s="79"/>
      <c r="F42" s="83">
        <v>1.0</v>
      </c>
      <c r="G42" s="96"/>
      <c r="H42" s="79">
        <v>4.0</v>
      </c>
      <c r="I42" s="83"/>
      <c r="J42" s="83"/>
      <c r="K42" s="96"/>
      <c r="L42" s="96"/>
      <c r="M42" s="86"/>
      <c r="N42" s="80">
        <v>120.0</v>
      </c>
      <c r="O42" s="83">
        <v>45.0</v>
      </c>
      <c r="P42" s="83">
        <v>22.0</v>
      </c>
      <c r="Q42" s="83">
        <v>23.0</v>
      </c>
      <c r="R42" s="96">
        <f t="shared" si="5"/>
        <v>75</v>
      </c>
      <c r="S42" s="79">
        <v>3.0</v>
      </c>
      <c r="T42" s="83"/>
      <c r="U42" s="83"/>
      <c r="V42" s="96"/>
      <c r="W42" s="148"/>
      <c r="X42" s="149"/>
    </row>
    <row r="43" ht="31.5" customHeight="1">
      <c r="A43" s="150" t="s">
        <v>77</v>
      </c>
      <c r="B43" s="77" t="s">
        <v>78</v>
      </c>
      <c r="C43" s="151"/>
      <c r="D43" s="152"/>
      <c r="E43" s="82">
        <v>3.0</v>
      </c>
      <c r="F43" s="80"/>
      <c r="G43" s="96"/>
      <c r="H43" s="79"/>
      <c r="I43" s="83"/>
      <c r="J43" s="83">
        <v>4.0</v>
      </c>
      <c r="K43" s="96"/>
      <c r="L43" s="96"/>
      <c r="M43" s="86"/>
      <c r="N43" s="80">
        <f>(H43+I43+J43+M43)*30</f>
        <v>120</v>
      </c>
      <c r="O43" s="83">
        <v>45.0</v>
      </c>
      <c r="P43" s="83">
        <v>22.0</v>
      </c>
      <c r="Q43" s="83">
        <v>23.0</v>
      </c>
      <c r="R43" s="96">
        <f t="shared" si="5"/>
        <v>75</v>
      </c>
      <c r="S43" s="79"/>
      <c r="T43" s="83"/>
      <c r="U43" s="83">
        <v>3.0</v>
      </c>
      <c r="V43" s="96"/>
      <c r="W43" s="148"/>
      <c r="X43" s="149"/>
    </row>
    <row r="44" ht="39.0" customHeight="1">
      <c r="A44" s="150" t="s">
        <v>79</v>
      </c>
      <c r="B44" s="77" t="s">
        <v>80</v>
      </c>
      <c r="C44" s="98"/>
      <c r="D44" s="99"/>
      <c r="E44" s="79"/>
      <c r="F44" s="83">
        <v>5.0</v>
      </c>
      <c r="G44" s="96"/>
      <c r="H44" s="79"/>
      <c r="I44" s="83"/>
      <c r="J44" s="83"/>
      <c r="K44" s="96"/>
      <c r="L44" s="96">
        <v>3.0</v>
      </c>
      <c r="M44" s="86"/>
      <c r="N44" s="80">
        <f>L44*30</f>
        <v>90</v>
      </c>
      <c r="O44" s="83">
        <v>45.0</v>
      </c>
      <c r="P44" s="83">
        <v>22.0</v>
      </c>
      <c r="Q44" s="83">
        <v>23.0</v>
      </c>
      <c r="R44" s="96">
        <f t="shared" si="5"/>
        <v>45</v>
      </c>
      <c r="S44" s="79"/>
      <c r="T44" s="83"/>
      <c r="U44" s="83"/>
      <c r="V44" s="96"/>
      <c r="W44" s="148">
        <v>3.0</v>
      </c>
      <c r="X44" s="149"/>
    </row>
    <row r="45" ht="46.5" customHeight="1">
      <c r="A45" s="153" t="s">
        <v>81</v>
      </c>
      <c r="B45" s="154" t="s">
        <v>82</v>
      </c>
      <c r="C45" s="146"/>
      <c r="D45" s="147"/>
      <c r="E45" s="83">
        <v>4.0</v>
      </c>
      <c r="F45" s="83"/>
      <c r="G45" s="96"/>
      <c r="H45" s="79"/>
      <c r="I45" s="83"/>
      <c r="J45" s="83"/>
      <c r="K45" s="155">
        <v>6.0</v>
      </c>
      <c r="L45" s="96"/>
      <c r="M45" s="86"/>
      <c r="N45" s="80">
        <f>(H45+I45+J45+K45+L45+M45)*30</f>
        <v>180</v>
      </c>
      <c r="O45" s="83">
        <f>V45*15</f>
        <v>60</v>
      </c>
      <c r="P45" s="83">
        <v>30.0</v>
      </c>
      <c r="Q45" s="83">
        <v>30.0</v>
      </c>
      <c r="R45" s="96">
        <f t="shared" si="5"/>
        <v>120</v>
      </c>
      <c r="S45" s="156"/>
      <c r="T45" s="83"/>
      <c r="U45" s="83"/>
      <c r="V45" s="90">
        <v>4.0</v>
      </c>
      <c r="W45" s="148"/>
      <c r="X45" s="149"/>
    </row>
    <row r="46" ht="31.5" customHeight="1">
      <c r="A46" s="153" t="s">
        <v>83</v>
      </c>
      <c r="B46" s="154" t="s">
        <v>84</v>
      </c>
      <c r="C46" s="146"/>
      <c r="D46" s="147"/>
      <c r="E46" s="79">
        <v>5.0</v>
      </c>
      <c r="F46" s="83"/>
      <c r="G46" s="96"/>
      <c r="H46" s="79"/>
      <c r="I46" s="83"/>
      <c r="J46" s="83"/>
      <c r="K46" s="96"/>
      <c r="L46" s="96">
        <v>4.0</v>
      </c>
      <c r="M46" s="86"/>
      <c r="N46" s="80">
        <f>L46*30</f>
        <v>120</v>
      </c>
      <c r="O46" s="83">
        <f>W46*15</f>
        <v>45</v>
      </c>
      <c r="P46" s="157">
        <v>22.0</v>
      </c>
      <c r="Q46" s="157">
        <v>23.0</v>
      </c>
      <c r="R46" s="96">
        <f t="shared" si="5"/>
        <v>75</v>
      </c>
      <c r="S46" s="156"/>
      <c r="T46" s="83"/>
      <c r="U46" s="83"/>
      <c r="V46" s="96"/>
      <c r="W46" s="158">
        <v>3.0</v>
      </c>
      <c r="X46" s="149"/>
    </row>
    <row r="47" ht="31.5" customHeight="1">
      <c r="A47" s="153" t="s">
        <v>85</v>
      </c>
      <c r="B47" s="154" t="s">
        <v>86</v>
      </c>
      <c r="C47" s="146"/>
      <c r="D47" s="147"/>
      <c r="E47" s="79"/>
      <c r="F47" s="83">
        <v>2.0</v>
      </c>
      <c r="G47" s="96"/>
      <c r="H47" s="79"/>
      <c r="I47" s="83">
        <v>4.0</v>
      </c>
      <c r="J47" s="83"/>
      <c r="K47" s="96"/>
      <c r="L47" s="96"/>
      <c r="M47" s="86"/>
      <c r="N47" s="80">
        <f>(H47+I47+J47+K47+L47+M47)*30</f>
        <v>120</v>
      </c>
      <c r="O47" s="83">
        <v>45.0</v>
      </c>
      <c r="P47" s="83">
        <v>22.0</v>
      </c>
      <c r="Q47" s="83">
        <v>23.0</v>
      </c>
      <c r="R47" s="96">
        <f t="shared" si="5"/>
        <v>75</v>
      </c>
      <c r="S47" s="156"/>
      <c r="T47" s="83">
        <v>3.0</v>
      </c>
      <c r="U47" s="83"/>
      <c r="V47" s="96"/>
      <c r="W47" s="148"/>
      <c r="X47" s="149"/>
    </row>
    <row r="48" ht="30.0" customHeight="1">
      <c r="A48" s="159" t="s">
        <v>87</v>
      </c>
      <c r="B48" s="160" t="s">
        <v>88</v>
      </c>
      <c r="C48" s="146"/>
      <c r="D48" s="147"/>
      <c r="E48" s="79">
        <v>2.0</v>
      </c>
      <c r="F48" s="83"/>
      <c r="G48" s="96"/>
      <c r="H48" s="79"/>
      <c r="I48" s="89">
        <v>5.0</v>
      </c>
      <c r="J48" s="83"/>
      <c r="K48" s="96"/>
      <c r="L48" s="96"/>
      <c r="M48" s="86"/>
      <c r="N48" s="80">
        <f>I48*30</f>
        <v>150</v>
      </c>
      <c r="O48" s="83">
        <v>60.0</v>
      </c>
      <c r="P48" s="83">
        <v>30.0</v>
      </c>
      <c r="Q48" s="83">
        <v>30.0</v>
      </c>
      <c r="R48" s="96">
        <f t="shared" si="5"/>
        <v>90</v>
      </c>
      <c r="S48" s="156"/>
      <c r="T48" s="83">
        <v>4.0</v>
      </c>
      <c r="U48" s="83"/>
      <c r="V48" s="96"/>
      <c r="W48" s="148"/>
      <c r="X48" s="149"/>
    </row>
    <row r="49" ht="19.5" customHeight="1">
      <c r="A49" s="161" t="s">
        <v>89</v>
      </c>
      <c r="B49" s="162" t="s">
        <v>90</v>
      </c>
      <c r="C49" s="146"/>
      <c r="D49" s="147"/>
      <c r="E49" s="79">
        <v>1.0</v>
      </c>
      <c r="F49" s="83"/>
      <c r="G49" s="96"/>
      <c r="H49" s="79">
        <v>4.0</v>
      </c>
      <c r="I49" s="83"/>
      <c r="J49" s="83"/>
      <c r="K49" s="96"/>
      <c r="L49" s="96"/>
      <c r="M49" s="86"/>
      <c r="N49" s="80">
        <f>H49*30</f>
        <v>120</v>
      </c>
      <c r="O49" s="83">
        <v>45.0</v>
      </c>
      <c r="P49" s="83">
        <v>22.0</v>
      </c>
      <c r="Q49" s="83">
        <v>23.0</v>
      </c>
      <c r="R49" s="96">
        <f t="shared" si="5"/>
        <v>75</v>
      </c>
      <c r="S49" s="156">
        <v>3.0</v>
      </c>
      <c r="T49" s="83"/>
      <c r="U49" s="83"/>
      <c r="V49" s="96"/>
      <c r="W49" s="148"/>
      <c r="X49" s="149"/>
    </row>
    <row r="50" ht="48.0" customHeight="1">
      <c r="A50" s="163" t="s">
        <v>91</v>
      </c>
      <c r="B50" s="154" t="s">
        <v>92</v>
      </c>
      <c r="C50" s="146"/>
      <c r="D50" s="147"/>
      <c r="E50" s="79">
        <v>5.0</v>
      </c>
      <c r="F50" s="83"/>
      <c r="G50" s="96"/>
      <c r="H50" s="79"/>
      <c r="I50" s="83"/>
      <c r="J50" s="83"/>
      <c r="K50" s="96"/>
      <c r="L50" s="113">
        <v>4.0</v>
      </c>
      <c r="M50" s="86"/>
      <c r="N50" s="80">
        <f t="shared" ref="N50:N53" si="6">(H50+I50+J50+K50+L50+M50)*30</f>
        <v>120</v>
      </c>
      <c r="O50" s="83">
        <f>W50*15</f>
        <v>60</v>
      </c>
      <c r="P50" s="83">
        <v>30.0</v>
      </c>
      <c r="Q50" s="83">
        <v>30.0</v>
      </c>
      <c r="R50" s="96">
        <f t="shared" si="5"/>
        <v>60</v>
      </c>
      <c r="S50" s="156"/>
      <c r="T50" s="83"/>
      <c r="U50" s="83"/>
      <c r="V50" s="96"/>
      <c r="W50" s="96">
        <v>4.0</v>
      </c>
      <c r="X50" s="149"/>
    </row>
    <row r="51" ht="19.5" customHeight="1">
      <c r="A51" s="164" t="s">
        <v>93</v>
      </c>
      <c r="B51" s="162" t="s">
        <v>94</v>
      </c>
      <c r="C51" s="146"/>
      <c r="D51" s="147"/>
      <c r="E51" s="79">
        <v>3.0</v>
      </c>
      <c r="F51" s="83"/>
      <c r="G51" s="96"/>
      <c r="H51" s="79"/>
      <c r="I51" s="83"/>
      <c r="J51" s="83">
        <v>3.0</v>
      </c>
      <c r="K51" s="96"/>
      <c r="L51" s="96"/>
      <c r="M51" s="86"/>
      <c r="N51" s="80">
        <f t="shared" si="6"/>
        <v>90</v>
      </c>
      <c r="O51" s="83">
        <f>U51*15</f>
        <v>45</v>
      </c>
      <c r="P51" s="83">
        <v>22.0</v>
      </c>
      <c r="Q51" s="83">
        <v>23.0</v>
      </c>
      <c r="R51" s="96">
        <f t="shared" si="5"/>
        <v>45</v>
      </c>
      <c r="S51" s="156"/>
      <c r="T51" s="83"/>
      <c r="U51" s="83">
        <v>3.0</v>
      </c>
      <c r="V51" s="96"/>
      <c r="W51" s="148"/>
      <c r="X51" s="149"/>
    </row>
    <row r="52" ht="31.5" customHeight="1">
      <c r="A52" s="153" t="s">
        <v>95</v>
      </c>
      <c r="B52" s="165" t="s">
        <v>96</v>
      </c>
      <c r="C52" s="146"/>
      <c r="D52" s="147"/>
      <c r="E52" s="79">
        <v>4.0</v>
      </c>
      <c r="F52" s="83"/>
      <c r="G52" s="96"/>
      <c r="H52" s="79"/>
      <c r="I52" s="83"/>
      <c r="J52" s="83"/>
      <c r="K52" s="96">
        <v>5.0</v>
      </c>
      <c r="L52" s="96"/>
      <c r="M52" s="86"/>
      <c r="N52" s="80">
        <f t="shared" si="6"/>
        <v>150</v>
      </c>
      <c r="O52" s="83">
        <f>S52*S$25+T52*T$25+U52*U$25+V52*V25+W52*W25+X52*X$25</f>
        <v>60</v>
      </c>
      <c r="P52" s="83">
        <v>30.0</v>
      </c>
      <c r="Q52" s="83">
        <v>30.0</v>
      </c>
      <c r="R52" s="96">
        <f t="shared" si="5"/>
        <v>90</v>
      </c>
      <c r="S52" s="156"/>
      <c r="T52" s="83"/>
      <c r="U52" s="83"/>
      <c r="V52" s="96">
        <v>4.0</v>
      </c>
      <c r="W52" s="148"/>
      <c r="X52" s="149"/>
    </row>
    <row r="53" ht="48.75" customHeight="1">
      <c r="A53" s="163" t="s">
        <v>97</v>
      </c>
      <c r="B53" s="154" t="s">
        <v>98</v>
      </c>
      <c r="C53" s="146"/>
      <c r="D53" s="147"/>
      <c r="E53" s="79"/>
      <c r="F53" s="83">
        <v>3.0</v>
      </c>
      <c r="G53" s="96"/>
      <c r="H53" s="79"/>
      <c r="I53" s="83"/>
      <c r="J53" s="83">
        <v>3.0</v>
      </c>
      <c r="K53" s="96"/>
      <c r="L53" s="96"/>
      <c r="M53" s="86"/>
      <c r="N53" s="80">
        <f t="shared" si="6"/>
        <v>90</v>
      </c>
      <c r="O53" s="83">
        <f>U53*15</f>
        <v>45</v>
      </c>
      <c r="P53" s="83">
        <v>22.0</v>
      </c>
      <c r="Q53" s="83">
        <v>23.0</v>
      </c>
      <c r="R53" s="96">
        <f t="shared" si="5"/>
        <v>45</v>
      </c>
      <c r="S53" s="156"/>
      <c r="T53" s="83"/>
      <c r="U53" s="83">
        <v>3.0</v>
      </c>
      <c r="V53" s="96"/>
      <c r="W53" s="148"/>
      <c r="X53" s="149"/>
    </row>
    <row r="54" ht="19.5" customHeight="1">
      <c r="A54" s="164" t="s">
        <v>99</v>
      </c>
      <c r="B54" s="162" t="s">
        <v>100</v>
      </c>
      <c r="C54" s="146"/>
      <c r="D54" s="147"/>
      <c r="E54" s="79">
        <v>4.0</v>
      </c>
      <c r="F54" s="83"/>
      <c r="G54" s="96"/>
      <c r="H54" s="79"/>
      <c r="I54" s="83"/>
      <c r="J54" s="83"/>
      <c r="K54" s="113">
        <v>6.0</v>
      </c>
      <c r="L54" s="96"/>
      <c r="M54" s="86"/>
      <c r="N54" s="166">
        <v>180.0</v>
      </c>
      <c r="O54" s="83">
        <v>60.0</v>
      </c>
      <c r="P54" s="83">
        <v>30.0</v>
      </c>
      <c r="Q54" s="83">
        <v>30.0</v>
      </c>
      <c r="R54" s="96">
        <f t="shared" si="5"/>
        <v>120</v>
      </c>
      <c r="S54" s="156"/>
      <c r="T54" s="83"/>
      <c r="U54" s="83"/>
      <c r="V54" s="96">
        <v>4.0</v>
      </c>
      <c r="W54" s="148"/>
      <c r="X54" s="149"/>
    </row>
    <row r="55" ht="57.75" customHeight="1">
      <c r="A55" s="153" t="s">
        <v>101</v>
      </c>
      <c r="B55" s="165" t="s">
        <v>102</v>
      </c>
      <c r="C55" s="146"/>
      <c r="D55" s="147"/>
      <c r="E55" s="82">
        <v>6.0</v>
      </c>
      <c r="F55" s="83"/>
      <c r="G55" s="96"/>
      <c r="H55" s="79"/>
      <c r="I55" s="83"/>
      <c r="J55" s="83"/>
      <c r="K55" s="96"/>
      <c r="L55" s="96"/>
      <c r="M55" s="86">
        <v>3.0</v>
      </c>
      <c r="N55" s="80">
        <f>(H55+I55+J55+K55+L55+M55)*30</f>
        <v>90</v>
      </c>
      <c r="O55" s="83">
        <v>45.0</v>
      </c>
      <c r="P55" s="83">
        <v>22.0</v>
      </c>
      <c r="Q55" s="83">
        <v>23.0</v>
      </c>
      <c r="R55" s="96">
        <f t="shared" si="5"/>
        <v>45</v>
      </c>
      <c r="S55" s="156"/>
      <c r="T55" s="83"/>
      <c r="U55" s="83"/>
      <c r="V55" s="96"/>
      <c r="W55" s="96"/>
      <c r="X55" s="86">
        <v>3.0</v>
      </c>
    </row>
    <row r="56" ht="32.25" customHeight="1">
      <c r="A56" s="153" t="s">
        <v>103</v>
      </c>
      <c r="B56" s="167" t="s">
        <v>104</v>
      </c>
      <c r="C56" s="146"/>
      <c r="D56" s="147"/>
      <c r="E56" s="79">
        <v>3.0</v>
      </c>
      <c r="F56" s="83"/>
      <c r="G56" s="96"/>
      <c r="H56" s="79"/>
      <c r="I56" s="83"/>
      <c r="J56" s="83">
        <v>4.0</v>
      </c>
      <c r="K56" s="96"/>
      <c r="L56" s="96"/>
      <c r="M56" s="86"/>
      <c r="N56" s="80">
        <f>J56*30</f>
        <v>120</v>
      </c>
      <c r="O56" s="83">
        <f>U56*15</f>
        <v>60</v>
      </c>
      <c r="P56" s="83">
        <v>30.0</v>
      </c>
      <c r="Q56" s="83">
        <v>30.0</v>
      </c>
      <c r="R56" s="96">
        <f t="shared" si="5"/>
        <v>60</v>
      </c>
      <c r="S56" s="156"/>
      <c r="T56" s="83"/>
      <c r="U56" s="83">
        <v>4.0</v>
      </c>
      <c r="V56" s="96"/>
      <c r="W56" s="96"/>
      <c r="X56" s="86"/>
    </row>
    <row r="57" ht="33.0" customHeight="1">
      <c r="A57" s="168" t="s">
        <v>105</v>
      </c>
      <c r="B57" s="169" t="s">
        <v>106</v>
      </c>
      <c r="C57" s="170" t="s">
        <v>107</v>
      </c>
      <c r="D57" s="171" t="s">
        <v>107</v>
      </c>
      <c r="E57" s="79"/>
      <c r="F57" s="83">
        <v>5.0</v>
      </c>
      <c r="G57" s="96"/>
      <c r="H57" s="79"/>
      <c r="I57" s="83"/>
      <c r="J57" s="83"/>
      <c r="K57" s="96"/>
      <c r="L57" s="113">
        <v>6.0</v>
      </c>
      <c r="M57" s="86"/>
      <c r="N57" s="80">
        <f>L57*30</f>
        <v>180</v>
      </c>
      <c r="O57" s="83">
        <v>60.0</v>
      </c>
      <c r="P57" s="83">
        <v>30.0</v>
      </c>
      <c r="Q57" s="83">
        <v>30.0</v>
      </c>
      <c r="R57" s="96">
        <f t="shared" si="5"/>
        <v>120</v>
      </c>
      <c r="S57" s="79"/>
      <c r="T57" s="83"/>
      <c r="U57" s="83"/>
      <c r="V57" s="96"/>
      <c r="W57" s="96">
        <v>4.0</v>
      </c>
      <c r="X57" s="86"/>
    </row>
    <row r="58" ht="51.75" customHeight="1">
      <c r="A58" s="168" t="s">
        <v>108</v>
      </c>
      <c r="B58" s="77" t="s">
        <v>109</v>
      </c>
      <c r="C58" s="172" t="s">
        <v>110</v>
      </c>
      <c r="D58" s="173" t="s">
        <v>110</v>
      </c>
      <c r="E58" s="79">
        <v>6.0</v>
      </c>
      <c r="F58" s="83"/>
      <c r="G58" s="96"/>
      <c r="H58" s="79"/>
      <c r="I58" s="83"/>
      <c r="J58" s="83"/>
      <c r="K58" s="96"/>
      <c r="L58" s="96"/>
      <c r="M58" s="86">
        <v>3.0</v>
      </c>
      <c r="N58" s="80">
        <v>90.0</v>
      </c>
      <c r="O58" s="83">
        <v>45.0</v>
      </c>
      <c r="P58" s="83">
        <v>22.0</v>
      </c>
      <c r="Q58" s="83">
        <v>23.0</v>
      </c>
      <c r="R58" s="96">
        <f t="shared" si="5"/>
        <v>45</v>
      </c>
      <c r="S58" s="79"/>
      <c r="T58" s="83"/>
      <c r="U58" s="83"/>
      <c r="V58" s="96"/>
      <c r="W58" s="96"/>
      <c r="X58" s="86">
        <v>3.0</v>
      </c>
    </row>
    <row r="59" ht="31.5" customHeight="1">
      <c r="A59" s="174" t="s">
        <v>111</v>
      </c>
      <c r="B59" s="77" t="s">
        <v>112</v>
      </c>
      <c r="C59" s="175"/>
      <c r="D59" s="176"/>
      <c r="E59" s="177">
        <v>5.0</v>
      </c>
      <c r="F59" s="178"/>
      <c r="G59" s="179"/>
      <c r="H59" s="177"/>
      <c r="I59" s="178"/>
      <c r="J59" s="178"/>
      <c r="K59" s="179"/>
      <c r="L59" s="180">
        <v>4.0</v>
      </c>
      <c r="M59" s="114"/>
      <c r="N59" s="181">
        <f>L59*30</f>
        <v>120</v>
      </c>
      <c r="O59" s="178">
        <f>W59*15</f>
        <v>45</v>
      </c>
      <c r="P59" s="182">
        <v>22.0</v>
      </c>
      <c r="Q59" s="182">
        <v>23.0</v>
      </c>
      <c r="R59" s="179">
        <f t="shared" si="5"/>
        <v>75</v>
      </c>
      <c r="S59" s="177"/>
      <c r="T59" s="178"/>
      <c r="U59" s="178"/>
      <c r="V59" s="179"/>
      <c r="W59" s="183">
        <v>3.0</v>
      </c>
      <c r="X59" s="114"/>
      <c r="Y59" s="7"/>
    </row>
    <row r="60" ht="19.5" customHeight="1">
      <c r="A60" s="184" t="s">
        <v>113</v>
      </c>
      <c r="B60" s="162" t="s">
        <v>114</v>
      </c>
      <c r="C60" s="146"/>
      <c r="D60" s="147"/>
      <c r="E60" s="82">
        <v>2.0</v>
      </c>
      <c r="F60" s="83"/>
      <c r="G60" s="96"/>
      <c r="H60" s="79"/>
      <c r="I60" s="89">
        <v>4.0</v>
      </c>
      <c r="J60" s="83"/>
      <c r="K60" s="96"/>
      <c r="L60" s="96"/>
      <c r="M60" s="86"/>
      <c r="N60" s="80">
        <f>I60*30</f>
        <v>120</v>
      </c>
      <c r="O60" s="83">
        <v>45.0</v>
      </c>
      <c r="P60" s="83">
        <v>22.0</v>
      </c>
      <c r="Q60" s="83">
        <v>23.0</v>
      </c>
      <c r="R60" s="96">
        <f t="shared" si="5"/>
        <v>75</v>
      </c>
      <c r="S60" s="79"/>
      <c r="T60" s="83">
        <v>3.0</v>
      </c>
      <c r="U60" s="83"/>
      <c r="V60" s="96"/>
      <c r="W60" s="148"/>
      <c r="X60" s="149"/>
    </row>
    <row r="61" ht="42.75" customHeight="1">
      <c r="A61" s="174" t="s">
        <v>115</v>
      </c>
      <c r="B61" s="185" t="s">
        <v>116</v>
      </c>
      <c r="C61" s="146"/>
      <c r="D61" s="147"/>
      <c r="E61" s="79">
        <v>6.0</v>
      </c>
      <c r="F61" s="83"/>
      <c r="G61" s="96"/>
      <c r="H61" s="79"/>
      <c r="I61" s="83"/>
      <c r="J61" s="83"/>
      <c r="K61" s="96"/>
      <c r="L61" s="96"/>
      <c r="M61" s="86">
        <v>3.0</v>
      </c>
      <c r="N61" s="80">
        <f t="shared" ref="N61:N63" si="7">(H61+I61+J61+M61)*30</f>
        <v>90</v>
      </c>
      <c r="O61" s="83">
        <v>45.0</v>
      </c>
      <c r="P61" s="83">
        <v>22.0</v>
      </c>
      <c r="Q61" s="83">
        <v>23.0</v>
      </c>
      <c r="R61" s="96">
        <f t="shared" si="5"/>
        <v>45</v>
      </c>
      <c r="S61" s="79"/>
      <c r="T61" s="83"/>
      <c r="U61" s="83"/>
      <c r="V61" s="96"/>
      <c r="W61" s="96"/>
      <c r="X61" s="86">
        <v>3.0</v>
      </c>
    </row>
    <row r="62" ht="33.75" customHeight="1">
      <c r="A62" s="76" t="s">
        <v>117</v>
      </c>
      <c r="B62" s="77" t="s">
        <v>118</v>
      </c>
      <c r="C62" s="146"/>
      <c r="D62" s="147"/>
      <c r="E62" s="79"/>
      <c r="F62" s="83">
        <v>6.0</v>
      </c>
      <c r="G62" s="96"/>
      <c r="H62" s="79"/>
      <c r="I62" s="83"/>
      <c r="J62" s="83"/>
      <c r="K62" s="96"/>
      <c r="L62" s="96"/>
      <c r="M62" s="86">
        <v>6.0</v>
      </c>
      <c r="N62" s="80">
        <f t="shared" si="7"/>
        <v>180</v>
      </c>
      <c r="O62" s="83"/>
      <c r="P62" s="83"/>
      <c r="Q62" s="83"/>
      <c r="R62" s="96">
        <v>180.0</v>
      </c>
      <c r="S62" s="79"/>
      <c r="T62" s="83"/>
      <c r="U62" s="83"/>
      <c r="V62" s="96"/>
      <c r="W62" s="96"/>
      <c r="X62" s="86" t="s">
        <v>119</v>
      </c>
    </row>
    <row r="63" ht="33.75" customHeight="1">
      <c r="A63" s="186" t="s">
        <v>120</v>
      </c>
      <c r="B63" s="187" t="s">
        <v>121</v>
      </c>
      <c r="C63" s="188"/>
      <c r="D63" s="189"/>
      <c r="E63" s="190"/>
      <c r="F63" s="122"/>
      <c r="G63" s="191">
        <v>6.0</v>
      </c>
      <c r="H63" s="190"/>
      <c r="I63" s="122"/>
      <c r="J63" s="122"/>
      <c r="K63" s="191"/>
      <c r="L63" s="191"/>
      <c r="M63" s="192">
        <v>6.0</v>
      </c>
      <c r="N63" s="193">
        <f t="shared" si="7"/>
        <v>180</v>
      </c>
      <c r="O63" s="122"/>
      <c r="P63" s="122"/>
      <c r="Q63" s="122"/>
      <c r="R63" s="191">
        <f>N63-O63</f>
        <v>180</v>
      </c>
      <c r="S63" s="194"/>
      <c r="T63" s="122"/>
      <c r="U63" s="122"/>
      <c r="V63" s="191"/>
      <c r="W63" s="191"/>
      <c r="X63" s="192"/>
    </row>
    <row r="64" ht="16.5" customHeight="1">
      <c r="A64" s="195"/>
      <c r="B64" s="196" t="s">
        <v>122</v>
      </c>
      <c r="C64" s="197"/>
      <c r="D64" s="197"/>
      <c r="E64" s="198"/>
      <c r="F64" s="199"/>
      <c r="G64" s="199"/>
      <c r="H64" s="200">
        <f t="shared" ref="H64:X64" si="8">SUM(H41:H63)</f>
        <v>12</v>
      </c>
      <c r="I64" s="200">
        <f t="shared" si="8"/>
        <v>13</v>
      </c>
      <c r="J64" s="200">
        <f t="shared" si="8"/>
        <v>14</v>
      </c>
      <c r="K64" s="200">
        <f t="shared" si="8"/>
        <v>17</v>
      </c>
      <c r="L64" s="200">
        <f t="shared" si="8"/>
        <v>21</v>
      </c>
      <c r="M64" s="200">
        <f t="shared" si="8"/>
        <v>21</v>
      </c>
      <c r="N64" s="200">
        <f t="shared" si="8"/>
        <v>2940</v>
      </c>
      <c r="O64" s="200">
        <f t="shared" si="8"/>
        <v>1050</v>
      </c>
      <c r="P64" s="200">
        <f t="shared" si="8"/>
        <v>518</v>
      </c>
      <c r="Q64" s="200">
        <f t="shared" si="8"/>
        <v>532</v>
      </c>
      <c r="R64" s="200">
        <f t="shared" si="8"/>
        <v>1890</v>
      </c>
      <c r="S64" s="200">
        <f t="shared" si="8"/>
        <v>9</v>
      </c>
      <c r="T64" s="200">
        <f t="shared" si="8"/>
        <v>10</v>
      </c>
      <c r="U64" s="200">
        <f t="shared" si="8"/>
        <v>13</v>
      </c>
      <c r="V64" s="200">
        <f t="shared" si="8"/>
        <v>12</v>
      </c>
      <c r="W64" s="200">
        <f t="shared" si="8"/>
        <v>17</v>
      </c>
      <c r="X64" s="200">
        <f t="shared" si="8"/>
        <v>9</v>
      </c>
    </row>
    <row r="65" ht="16.5" customHeight="1">
      <c r="A65" s="201" t="s">
        <v>123</v>
      </c>
      <c r="B65" s="202" t="s">
        <v>124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4"/>
    </row>
    <row r="66" ht="83.25" customHeight="1">
      <c r="A66" s="203" t="s">
        <v>125</v>
      </c>
      <c r="B66" s="204" t="s">
        <v>126</v>
      </c>
      <c r="C66" s="205"/>
      <c r="D66" s="139"/>
      <c r="E66" s="69"/>
      <c r="F66" s="70">
        <v>1.0</v>
      </c>
      <c r="G66" s="75"/>
      <c r="H66" s="142">
        <v>6.0</v>
      </c>
      <c r="I66" s="70"/>
      <c r="J66" s="70"/>
      <c r="K66" s="141"/>
      <c r="L66" s="141"/>
      <c r="M66" s="141"/>
      <c r="N66" s="69">
        <f>(H66+I66+J66+M66)*30</f>
        <v>180</v>
      </c>
      <c r="O66" s="74">
        <f>S66*15+T66*18+U66*15+X66*14</f>
        <v>60</v>
      </c>
      <c r="P66" s="70">
        <v>30.0</v>
      </c>
      <c r="Q66" s="70">
        <v>30.0</v>
      </c>
      <c r="R66" s="75">
        <f>N66-O66</f>
        <v>120</v>
      </c>
      <c r="S66" s="142">
        <v>4.0</v>
      </c>
      <c r="T66" s="70"/>
      <c r="U66" s="70"/>
      <c r="V66" s="141"/>
      <c r="W66" s="141"/>
      <c r="X66" s="75"/>
    </row>
    <row r="67" ht="68.25" customHeight="1">
      <c r="A67" s="206" t="s">
        <v>127</v>
      </c>
      <c r="B67" s="207" t="s">
        <v>128</v>
      </c>
      <c r="C67" s="208"/>
      <c r="D67" s="209"/>
      <c r="E67" s="177"/>
      <c r="F67" s="178">
        <v>2.0</v>
      </c>
      <c r="G67" s="114"/>
      <c r="H67" s="181"/>
      <c r="I67" s="178">
        <v>3.0</v>
      </c>
      <c r="J67" s="178"/>
      <c r="K67" s="179"/>
      <c r="L67" s="179"/>
      <c r="M67" s="179"/>
      <c r="N67" s="177">
        <v>90.0</v>
      </c>
      <c r="O67" s="83">
        <v>45.0</v>
      </c>
      <c r="P67" s="178">
        <v>22.0</v>
      </c>
      <c r="Q67" s="178">
        <v>23.0</v>
      </c>
      <c r="R67" s="114">
        <v>45.0</v>
      </c>
      <c r="S67" s="181"/>
      <c r="T67" s="178">
        <v>3.0</v>
      </c>
      <c r="U67" s="178"/>
      <c r="V67" s="179"/>
      <c r="W67" s="179"/>
      <c r="X67" s="114"/>
    </row>
    <row r="68" ht="36.0" customHeight="1">
      <c r="A68" s="210" t="s">
        <v>129</v>
      </c>
      <c r="B68" s="172" t="s">
        <v>130</v>
      </c>
      <c r="C68" s="211"/>
      <c r="D68" s="147"/>
      <c r="E68" s="79"/>
      <c r="F68" s="83">
        <v>1.0</v>
      </c>
      <c r="G68" s="86"/>
      <c r="H68" s="80">
        <v>3.0</v>
      </c>
      <c r="I68" s="83"/>
      <c r="J68" s="83"/>
      <c r="K68" s="96"/>
      <c r="L68" s="96"/>
      <c r="M68" s="96"/>
      <c r="N68" s="79">
        <f t="shared" ref="N68:N69" si="9">(H68+I68+J68+M68)*30</f>
        <v>90</v>
      </c>
      <c r="O68" s="83">
        <f>S68*15+T68*18+U68*15+X68*14</f>
        <v>45</v>
      </c>
      <c r="P68" s="83">
        <v>22.0</v>
      </c>
      <c r="Q68" s="83">
        <v>23.0</v>
      </c>
      <c r="R68" s="86">
        <f t="shared" ref="R68:R74" si="10">N68-O68</f>
        <v>45</v>
      </c>
      <c r="S68" s="80">
        <v>3.0</v>
      </c>
      <c r="T68" s="83"/>
      <c r="U68" s="83"/>
      <c r="V68" s="96"/>
      <c r="W68" s="96"/>
      <c r="X68" s="86"/>
    </row>
    <row r="69" ht="94.5" customHeight="1">
      <c r="A69" s="206" t="s">
        <v>131</v>
      </c>
      <c r="B69" s="212" t="s">
        <v>132</v>
      </c>
      <c r="C69" s="213"/>
      <c r="D69" s="99"/>
      <c r="E69" s="214"/>
      <c r="F69" s="83">
        <v>2.0</v>
      </c>
      <c r="G69" s="86"/>
      <c r="H69" s="80"/>
      <c r="I69" s="215">
        <v>3.0</v>
      </c>
      <c r="J69" s="83"/>
      <c r="K69" s="96"/>
      <c r="L69" s="96"/>
      <c r="M69" s="96"/>
      <c r="N69" s="79">
        <f t="shared" si="9"/>
        <v>90</v>
      </c>
      <c r="O69" s="83">
        <v>45.0</v>
      </c>
      <c r="P69" s="83">
        <v>22.0</v>
      </c>
      <c r="Q69" s="83">
        <v>23.0</v>
      </c>
      <c r="R69" s="86">
        <f t="shared" si="10"/>
        <v>45</v>
      </c>
      <c r="S69" s="80"/>
      <c r="T69" s="83">
        <v>3.0</v>
      </c>
      <c r="U69" s="83"/>
      <c r="V69" s="96"/>
      <c r="W69" s="96"/>
      <c r="X69" s="86"/>
    </row>
    <row r="70" ht="111.0" customHeight="1">
      <c r="A70" s="206" t="s">
        <v>133</v>
      </c>
      <c r="B70" s="212" t="s">
        <v>134</v>
      </c>
      <c r="C70" s="213"/>
      <c r="D70" s="99"/>
      <c r="E70" s="214"/>
      <c r="F70" s="83">
        <v>3.0</v>
      </c>
      <c r="G70" s="86"/>
      <c r="H70" s="80"/>
      <c r="I70" s="215"/>
      <c r="J70" s="83">
        <v>6.0</v>
      </c>
      <c r="K70" s="96"/>
      <c r="L70" s="96"/>
      <c r="M70" s="96"/>
      <c r="N70" s="79">
        <v>180.0</v>
      </c>
      <c r="O70" s="83">
        <v>60.0</v>
      </c>
      <c r="P70" s="83">
        <v>30.0</v>
      </c>
      <c r="Q70" s="83">
        <v>30.0</v>
      </c>
      <c r="R70" s="86">
        <f t="shared" si="10"/>
        <v>120</v>
      </c>
      <c r="S70" s="80"/>
      <c r="T70" s="83"/>
      <c r="U70" s="83">
        <v>4.0</v>
      </c>
      <c r="V70" s="96"/>
      <c r="W70" s="96"/>
      <c r="X70" s="86"/>
    </row>
    <row r="71" ht="64.5" customHeight="1">
      <c r="A71" s="216" t="s">
        <v>135</v>
      </c>
      <c r="B71" s="217" t="s">
        <v>136</v>
      </c>
      <c r="C71" s="213"/>
      <c r="D71" s="99"/>
      <c r="E71" s="214"/>
      <c r="F71" s="83">
        <v>4.0</v>
      </c>
      <c r="G71" s="86"/>
      <c r="H71" s="80"/>
      <c r="I71" s="215"/>
      <c r="J71" s="83"/>
      <c r="K71" s="96">
        <v>3.0</v>
      </c>
      <c r="L71" s="96"/>
      <c r="M71" s="96"/>
      <c r="N71" s="79">
        <v>90.0</v>
      </c>
      <c r="O71" s="83">
        <v>45.0</v>
      </c>
      <c r="P71" s="83">
        <v>22.0</v>
      </c>
      <c r="Q71" s="83">
        <v>23.0</v>
      </c>
      <c r="R71" s="86">
        <f t="shared" si="10"/>
        <v>45</v>
      </c>
      <c r="S71" s="80"/>
      <c r="T71" s="83"/>
      <c r="U71" s="83"/>
      <c r="V71" s="96">
        <v>3.0</v>
      </c>
      <c r="W71" s="96"/>
      <c r="X71" s="86"/>
    </row>
    <row r="72" ht="51.75" customHeight="1">
      <c r="A72" s="216" t="s">
        <v>137</v>
      </c>
      <c r="B72" s="217" t="s">
        <v>138</v>
      </c>
      <c r="C72" s="213"/>
      <c r="D72" s="99"/>
      <c r="E72" s="214"/>
      <c r="F72" s="83">
        <v>3.0</v>
      </c>
      <c r="G72" s="86"/>
      <c r="H72" s="80"/>
      <c r="I72" s="215"/>
      <c r="J72" s="83">
        <v>3.0</v>
      </c>
      <c r="K72" s="96"/>
      <c r="L72" s="96"/>
      <c r="M72" s="96"/>
      <c r="N72" s="79">
        <v>90.0</v>
      </c>
      <c r="O72" s="83">
        <v>45.0</v>
      </c>
      <c r="P72" s="83">
        <v>22.0</v>
      </c>
      <c r="Q72" s="83">
        <v>23.0</v>
      </c>
      <c r="R72" s="86">
        <f t="shared" si="10"/>
        <v>45</v>
      </c>
      <c r="S72" s="80"/>
      <c r="T72" s="83"/>
      <c r="U72" s="83">
        <v>3.0</v>
      </c>
      <c r="V72" s="96"/>
      <c r="W72" s="96"/>
      <c r="X72" s="86"/>
    </row>
    <row r="73" ht="126.75" customHeight="1">
      <c r="A73" s="216" t="s">
        <v>139</v>
      </c>
      <c r="B73" s="218" t="s">
        <v>140</v>
      </c>
      <c r="C73" s="213"/>
      <c r="D73" s="99"/>
      <c r="E73" s="214"/>
      <c r="F73" s="83">
        <v>4.0</v>
      </c>
      <c r="G73" s="86"/>
      <c r="H73" s="80"/>
      <c r="I73" s="215"/>
      <c r="J73" s="83"/>
      <c r="K73" s="96">
        <v>3.0</v>
      </c>
      <c r="L73" s="96"/>
      <c r="M73" s="96"/>
      <c r="N73" s="79">
        <v>90.0</v>
      </c>
      <c r="O73" s="83">
        <v>45.0</v>
      </c>
      <c r="P73" s="83">
        <v>22.0</v>
      </c>
      <c r="Q73" s="83">
        <v>23.0</v>
      </c>
      <c r="R73" s="86">
        <f t="shared" si="10"/>
        <v>45</v>
      </c>
      <c r="S73" s="80"/>
      <c r="T73" s="83"/>
      <c r="U73" s="83"/>
      <c r="V73" s="96">
        <v>3.0</v>
      </c>
      <c r="W73" s="96"/>
      <c r="X73" s="86"/>
    </row>
    <row r="74" ht="85.5" customHeight="1">
      <c r="A74" s="210" t="s">
        <v>141</v>
      </c>
      <c r="B74" s="212" t="s">
        <v>142</v>
      </c>
      <c r="C74" s="211"/>
      <c r="D74" s="147"/>
      <c r="E74" s="79"/>
      <c r="F74" s="83">
        <v>5.0</v>
      </c>
      <c r="G74" s="86"/>
      <c r="H74" s="80"/>
      <c r="I74" s="83"/>
      <c r="J74" s="83"/>
      <c r="K74" s="96"/>
      <c r="L74" s="96">
        <v>6.0</v>
      </c>
      <c r="M74" s="96"/>
      <c r="N74" s="79">
        <v>180.0</v>
      </c>
      <c r="O74" s="83">
        <v>60.0</v>
      </c>
      <c r="P74" s="83">
        <v>20.0</v>
      </c>
      <c r="Q74" s="83">
        <v>40.0</v>
      </c>
      <c r="R74" s="86">
        <f t="shared" si="10"/>
        <v>120</v>
      </c>
      <c r="S74" s="80"/>
      <c r="T74" s="83"/>
      <c r="U74" s="83"/>
      <c r="V74" s="96"/>
      <c r="W74" s="96">
        <v>4.0</v>
      </c>
      <c r="X74" s="86"/>
    </row>
    <row r="75" ht="72.0" customHeight="1">
      <c r="A75" s="210" t="s">
        <v>143</v>
      </c>
      <c r="B75" s="212" t="s">
        <v>144</v>
      </c>
      <c r="C75" s="211"/>
      <c r="D75" s="147"/>
      <c r="E75" s="79"/>
      <c r="F75" s="83">
        <v>6.0</v>
      </c>
      <c r="G75" s="86"/>
      <c r="H75" s="80"/>
      <c r="I75" s="83"/>
      <c r="J75" s="83"/>
      <c r="K75" s="96"/>
      <c r="L75" s="96"/>
      <c r="M75" s="96">
        <v>3.0</v>
      </c>
      <c r="N75" s="79">
        <v>90.0</v>
      </c>
      <c r="O75" s="83">
        <v>45.0</v>
      </c>
      <c r="P75" s="83">
        <v>22.0</v>
      </c>
      <c r="Q75" s="83">
        <v>23.0</v>
      </c>
      <c r="R75" s="86">
        <v>45.0</v>
      </c>
      <c r="S75" s="80"/>
      <c r="T75" s="83"/>
      <c r="U75" s="83"/>
      <c r="V75" s="96"/>
      <c r="W75" s="96"/>
      <c r="X75" s="86">
        <v>3.0</v>
      </c>
    </row>
    <row r="76" ht="50.25" customHeight="1">
      <c r="A76" s="210" t="s">
        <v>145</v>
      </c>
      <c r="B76" s="212" t="s">
        <v>146</v>
      </c>
      <c r="C76" s="211"/>
      <c r="D76" s="147"/>
      <c r="E76" s="79"/>
      <c r="F76" s="83">
        <v>5.0</v>
      </c>
      <c r="G76" s="86"/>
      <c r="H76" s="80"/>
      <c r="I76" s="83"/>
      <c r="J76" s="83"/>
      <c r="K76" s="96"/>
      <c r="L76" s="96">
        <v>3.0</v>
      </c>
      <c r="M76" s="96"/>
      <c r="N76" s="79">
        <v>90.0</v>
      </c>
      <c r="O76" s="83">
        <v>45.0</v>
      </c>
      <c r="P76" s="83">
        <v>22.0</v>
      </c>
      <c r="Q76" s="83">
        <v>23.0</v>
      </c>
      <c r="R76" s="86">
        <f t="shared" ref="R76:R77" si="11">N76-O76</f>
        <v>45</v>
      </c>
      <c r="S76" s="80"/>
      <c r="T76" s="83"/>
      <c r="U76" s="83"/>
      <c r="V76" s="96"/>
      <c r="W76" s="96">
        <v>3.0</v>
      </c>
      <c r="X76" s="86"/>
    </row>
    <row r="77" ht="68.25" customHeight="1">
      <c r="A77" s="219" t="s">
        <v>147</v>
      </c>
      <c r="B77" s="220" t="s">
        <v>148</v>
      </c>
      <c r="C77" s="221"/>
      <c r="D77" s="189"/>
      <c r="E77" s="190"/>
      <c r="F77" s="122">
        <v>6.0</v>
      </c>
      <c r="G77" s="192"/>
      <c r="H77" s="193"/>
      <c r="I77" s="122"/>
      <c r="J77" s="122"/>
      <c r="K77" s="191"/>
      <c r="L77" s="191"/>
      <c r="M77" s="191">
        <v>3.0</v>
      </c>
      <c r="N77" s="190">
        <f>(H77+I77+J77+M77)*30</f>
        <v>90</v>
      </c>
      <c r="O77" s="122">
        <v>45.0</v>
      </c>
      <c r="P77" s="122">
        <v>22.0</v>
      </c>
      <c r="Q77" s="122">
        <v>23.0</v>
      </c>
      <c r="R77" s="192">
        <f t="shared" si="11"/>
        <v>45</v>
      </c>
      <c r="S77" s="193"/>
      <c r="T77" s="122"/>
      <c r="U77" s="122"/>
      <c r="V77" s="191"/>
      <c r="W77" s="191"/>
      <c r="X77" s="192">
        <v>3.0</v>
      </c>
    </row>
    <row r="78" ht="21.0" customHeight="1">
      <c r="A78" s="222"/>
      <c r="B78" s="223" t="s">
        <v>149</v>
      </c>
      <c r="C78" s="224"/>
      <c r="D78" s="225"/>
      <c r="E78" s="226"/>
      <c r="F78" s="227"/>
      <c r="G78" s="228"/>
      <c r="H78" s="229">
        <f t="shared" ref="H78:X78" si="12">SUM(H66:H77)</f>
        <v>9</v>
      </c>
      <c r="I78" s="229">
        <f t="shared" si="12"/>
        <v>6</v>
      </c>
      <c r="J78" s="229">
        <f t="shared" si="12"/>
        <v>9</v>
      </c>
      <c r="K78" s="229">
        <f t="shared" si="12"/>
        <v>6</v>
      </c>
      <c r="L78" s="229">
        <f t="shared" si="12"/>
        <v>9</v>
      </c>
      <c r="M78" s="229">
        <f t="shared" si="12"/>
        <v>6</v>
      </c>
      <c r="N78" s="229">
        <f t="shared" si="12"/>
        <v>1350</v>
      </c>
      <c r="O78" s="229">
        <f t="shared" si="12"/>
        <v>585</v>
      </c>
      <c r="P78" s="229">
        <f t="shared" si="12"/>
        <v>278</v>
      </c>
      <c r="Q78" s="229">
        <f t="shared" si="12"/>
        <v>307</v>
      </c>
      <c r="R78" s="229">
        <f t="shared" si="12"/>
        <v>765</v>
      </c>
      <c r="S78" s="229">
        <f t="shared" si="12"/>
        <v>7</v>
      </c>
      <c r="T78" s="229">
        <f t="shared" si="12"/>
        <v>6</v>
      </c>
      <c r="U78" s="229">
        <f t="shared" si="12"/>
        <v>7</v>
      </c>
      <c r="V78" s="229">
        <f t="shared" si="12"/>
        <v>6</v>
      </c>
      <c r="W78" s="229">
        <f t="shared" si="12"/>
        <v>7</v>
      </c>
      <c r="X78" s="230">
        <f t="shared" si="12"/>
        <v>6</v>
      </c>
    </row>
    <row r="79" ht="18.75" customHeight="1">
      <c r="A79" s="231"/>
      <c r="B79" s="232" t="s">
        <v>150</v>
      </c>
      <c r="C79" s="233"/>
      <c r="D79" s="234"/>
      <c r="E79" s="235"/>
      <c r="F79" s="233"/>
      <c r="G79" s="236"/>
      <c r="H79" s="235">
        <f t="shared" ref="H79:X79" si="13">SUM(H78+H64+H39)</f>
        <v>30</v>
      </c>
      <c r="I79" s="235">
        <f t="shared" si="13"/>
        <v>30</v>
      </c>
      <c r="J79" s="235">
        <f t="shared" si="13"/>
        <v>30</v>
      </c>
      <c r="K79" s="235">
        <f t="shared" si="13"/>
        <v>30</v>
      </c>
      <c r="L79" s="235">
        <f t="shared" si="13"/>
        <v>30</v>
      </c>
      <c r="M79" s="235">
        <f t="shared" si="13"/>
        <v>30</v>
      </c>
      <c r="N79" s="235">
        <f t="shared" si="13"/>
        <v>5400</v>
      </c>
      <c r="O79" s="233">
        <f t="shared" si="13"/>
        <v>2100</v>
      </c>
      <c r="P79" s="233">
        <f t="shared" si="13"/>
        <v>936</v>
      </c>
      <c r="Q79" s="233">
        <f t="shared" si="13"/>
        <v>1164</v>
      </c>
      <c r="R79" s="236">
        <f t="shared" si="13"/>
        <v>3300</v>
      </c>
      <c r="S79" s="232">
        <f t="shared" si="13"/>
        <v>24</v>
      </c>
      <c r="T79" s="233">
        <f t="shared" si="13"/>
        <v>25</v>
      </c>
      <c r="U79" s="233">
        <f t="shared" si="13"/>
        <v>26</v>
      </c>
      <c r="V79" s="233">
        <f t="shared" si="13"/>
        <v>23</v>
      </c>
      <c r="W79" s="233">
        <f t="shared" si="13"/>
        <v>24</v>
      </c>
      <c r="X79" s="236">
        <f t="shared" si="13"/>
        <v>18</v>
      </c>
    </row>
    <row r="80" ht="19.5" customHeight="1">
      <c r="A80" s="237"/>
      <c r="B80" s="146" t="s">
        <v>151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38"/>
      <c r="P80" s="238"/>
      <c r="Q80" s="238"/>
      <c r="R80" s="238"/>
      <c r="S80" s="239">
        <v>3.0</v>
      </c>
      <c r="T80" s="239">
        <v>3.0</v>
      </c>
      <c r="U80" s="239">
        <v>3.0</v>
      </c>
      <c r="V80" s="240">
        <v>3.0</v>
      </c>
      <c r="W80" s="240">
        <v>3.0</v>
      </c>
      <c r="X80" s="241">
        <v>3.0</v>
      </c>
    </row>
    <row r="81" ht="15.75" customHeight="1">
      <c r="A81" s="242"/>
      <c r="B81" s="146" t="s">
        <v>152</v>
      </c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38"/>
      <c r="P81" s="238"/>
      <c r="Q81" s="238"/>
      <c r="R81" s="238"/>
      <c r="S81" s="239">
        <v>5.0</v>
      </c>
      <c r="T81" s="239">
        <v>5.0</v>
      </c>
      <c r="U81" s="239">
        <v>5.0</v>
      </c>
      <c r="V81" s="240">
        <v>4.0</v>
      </c>
      <c r="W81" s="240">
        <v>4.0</v>
      </c>
      <c r="X81" s="241">
        <v>3.0</v>
      </c>
    </row>
    <row r="82" ht="17.25" customHeight="1">
      <c r="A82" s="242"/>
      <c r="B82" s="146" t="s">
        <v>153</v>
      </c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147">
        <v>1.0</v>
      </c>
      <c r="W82" s="147">
        <v>1.0</v>
      </c>
      <c r="X82" s="243"/>
    </row>
    <row r="83" ht="17.25" customHeight="1">
      <c r="A83" s="244"/>
      <c r="B83" s="245" t="s">
        <v>154</v>
      </c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7"/>
      <c r="W83" s="247"/>
      <c r="X83" s="248">
        <v>1.0</v>
      </c>
    </row>
    <row r="84" ht="21.0" customHeight="1">
      <c r="A84" s="249"/>
      <c r="B84" s="188" t="s">
        <v>155</v>
      </c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189"/>
      <c r="W84" s="189"/>
      <c r="X84" s="250">
        <v>1.0</v>
      </c>
    </row>
    <row r="85" ht="21.0" customHeight="1">
      <c r="A85" s="251"/>
      <c r="B85" s="6" t="s">
        <v>156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1"/>
    </row>
    <row r="86" ht="14.25" customHeight="1">
      <c r="A86" s="251"/>
      <c r="B86" s="6" t="s">
        <v>157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 t="s">
        <v>158</v>
      </c>
      <c r="T86" s="6"/>
      <c r="U86" s="6"/>
      <c r="V86" s="6"/>
      <c r="W86" s="6"/>
      <c r="X86" s="251"/>
    </row>
    <row r="87" ht="14.25" customHeight="1">
      <c r="A87" s="25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251"/>
    </row>
    <row r="88" ht="14.25" customHeight="1">
      <c r="A88" s="251"/>
      <c r="B88" s="6" t="s">
        <v>159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251"/>
    </row>
    <row r="89" ht="16.5" customHeight="1">
      <c r="A89" s="251"/>
      <c r="B89" s="6" t="s">
        <v>160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 t="s">
        <v>161</v>
      </c>
      <c r="T89" s="6"/>
      <c r="U89" s="6"/>
      <c r="V89" s="6"/>
      <c r="W89" s="6"/>
      <c r="X89" s="252"/>
    </row>
    <row r="90" ht="16.5" customHeight="1">
      <c r="A90" s="25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252"/>
    </row>
    <row r="91" ht="16.5" customHeight="1">
      <c r="A91" s="251"/>
      <c r="B91" s="6" t="s">
        <v>162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 t="s">
        <v>163</v>
      </c>
      <c r="T91" s="6"/>
      <c r="U91" s="6"/>
      <c r="V91" s="6"/>
      <c r="W91" s="6"/>
      <c r="X91" s="252"/>
    </row>
    <row r="92" ht="16.5" customHeight="1">
      <c r="A92" s="25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252"/>
    </row>
    <row r="93" ht="16.5" customHeight="1">
      <c r="B93" s="253" t="s">
        <v>164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254" t="s">
        <v>165</v>
      </c>
      <c r="V93" s="254"/>
      <c r="W93" s="254"/>
      <c r="X93" s="252"/>
    </row>
    <row r="94" ht="15.0" customHeight="1"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</row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43">
    <mergeCell ref="B20:D26"/>
    <mergeCell ref="H21:H26"/>
    <mergeCell ref="E22:E26"/>
    <mergeCell ref="F22:F26"/>
    <mergeCell ref="G22:G26"/>
    <mergeCell ref="W21:X21"/>
    <mergeCell ref="P22:P26"/>
    <mergeCell ref="Q22:Q26"/>
    <mergeCell ref="S22:X22"/>
    <mergeCell ref="S24:X24"/>
    <mergeCell ref="S26:X26"/>
    <mergeCell ref="A14:X14"/>
    <mergeCell ref="A15:X15"/>
    <mergeCell ref="A16:X16"/>
    <mergeCell ref="B17:X17"/>
    <mergeCell ref="A19:X19"/>
    <mergeCell ref="A20:A26"/>
    <mergeCell ref="S20:X20"/>
    <mergeCell ref="B1:B2"/>
    <mergeCell ref="E1:J1"/>
    <mergeCell ref="Q4:X4"/>
    <mergeCell ref="E10:F10"/>
    <mergeCell ref="G10:H10"/>
    <mergeCell ref="I10:J10"/>
    <mergeCell ref="A13:X13"/>
    <mergeCell ref="E20:G21"/>
    <mergeCell ref="H20:R20"/>
    <mergeCell ref="P21:Q21"/>
    <mergeCell ref="I21:I26"/>
    <mergeCell ref="J21:J26"/>
    <mergeCell ref="K21:K26"/>
    <mergeCell ref="L21:L26"/>
    <mergeCell ref="M21:M26"/>
    <mergeCell ref="N21:N26"/>
    <mergeCell ref="O21:O26"/>
    <mergeCell ref="R21:R26"/>
    <mergeCell ref="B27:X27"/>
    <mergeCell ref="B40:X40"/>
    <mergeCell ref="B65:X65"/>
    <mergeCell ref="B93:E93"/>
    <mergeCell ref="S93:U93"/>
    <mergeCell ref="S21:T21"/>
    <mergeCell ref="U21:V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2004-07-02T10:11:22Z</dcterms:created>
  <dc:creator>-=-</dc:creator>
</cp:coreProperties>
</file>